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01\Desktop\2026\PRESUPUESTO 2026\PRESUPUESTO 2026\Presupesto 2026\"/>
    </mc:Choice>
  </mc:AlternateContent>
  <xr:revisionPtr revIDLastSave="0" documentId="8_{270030B3-709A-4D0E-9FDC-DF6D5D8F2486}" xr6:coauthVersionLast="47" xr6:coauthVersionMax="47" xr10:uidLastSave="{00000000-0000-0000-0000-000000000000}"/>
  <bookViews>
    <workbookView xWindow="-120" yWindow="-120" windowWidth="19440" windowHeight="14880" xr2:uid="{FB0772E9-6504-4ACF-AB45-1D393FE18BD7}"/>
  </bookViews>
  <sheets>
    <sheet name="Ingresos" sheetId="1" r:id="rId1"/>
  </sheets>
  <definedNames>
    <definedName name="_xlnm._FilterDatabase" localSheetId="0" hidden="1">Ingresos!#REF!</definedName>
    <definedName name="_xlnm.Print_Area" localSheetId="0">Ingresos!$A$1:$R$265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2" i="1" l="1"/>
  <c r="D271" i="1"/>
  <c r="D270" i="1"/>
  <c r="D269" i="1"/>
  <c r="D268" i="1"/>
  <c r="D267" i="1"/>
  <c r="D266" i="1"/>
  <c r="D273" i="1" s="1"/>
  <c r="R264" i="1"/>
  <c r="D263" i="1"/>
  <c r="D259" i="1" s="1"/>
  <c r="R255" i="1"/>
  <c r="R254" i="1"/>
  <c r="R253" i="1"/>
  <c r="R252" i="1"/>
  <c r="R251" i="1"/>
  <c r="R250" i="1"/>
  <c r="R249" i="1"/>
  <c r="R248" i="1"/>
  <c r="D247" i="1"/>
  <c r="D227" i="1" s="1"/>
  <c r="D226" i="1" s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D229" i="1"/>
  <c r="R224" i="1"/>
  <c r="D223" i="1"/>
  <c r="R222" i="1"/>
  <c r="D221" i="1"/>
  <c r="R220" i="1"/>
  <c r="D219" i="1"/>
  <c r="R218" i="1"/>
  <c r="D217" i="1"/>
  <c r="D214" i="1" s="1"/>
  <c r="R216" i="1"/>
  <c r="D215" i="1"/>
  <c r="D212" i="1"/>
  <c r="R211" i="1"/>
  <c r="D210" i="1"/>
  <c r="R209" i="1"/>
  <c r="D208" i="1"/>
  <c r="D207" i="1" s="1"/>
  <c r="R205" i="1"/>
  <c r="D204" i="1"/>
  <c r="R203" i="1"/>
  <c r="D202" i="1"/>
  <c r="R201" i="1"/>
  <c r="D200" i="1"/>
  <c r="R199" i="1"/>
  <c r="D198" i="1"/>
  <c r="R197" i="1"/>
  <c r="D196" i="1"/>
  <c r="R195" i="1"/>
  <c r="D194" i="1"/>
  <c r="D193" i="1"/>
  <c r="D190" i="1"/>
  <c r="D186" i="1"/>
  <c r="R184" i="1"/>
  <c r="D183" i="1"/>
  <c r="F182" i="1"/>
  <c r="R182" i="1" s="1"/>
  <c r="D181" i="1"/>
  <c r="R180" i="1"/>
  <c r="D179" i="1"/>
  <c r="R176" i="1"/>
  <c r="R175" i="1"/>
  <c r="R174" i="1"/>
  <c r="R173" i="1"/>
  <c r="D172" i="1"/>
  <c r="R171" i="1"/>
  <c r="D170" i="1"/>
  <c r="R169" i="1"/>
  <c r="D168" i="1"/>
  <c r="R167" i="1"/>
  <c r="R166" i="1"/>
  <c r="D165" i="1"/>
  <c r="R164" i="1"/>
  <c r="R163" i="1"/>
  <c r="R162" i="1"/>
  <c r="D161" i="1"/>
  <c r="D160" i="1" s="1"/>
  <c r="D159" i="1" s="1"/>
  <c r="R157" i="1"/>
  <c r="R156" i="1"/>
  <c r="R155" i="1"/>
  <c r="R154" i="1"/>
  <c r="R153" i="1"/>
  <c r="R152" i="1"/>
  <c r="R151" i="1"/>
  <c r="R150" i="1"/>
  <c r="R149" i="1"/>
  <c r="D148" i="1"/>
  <c r="R147" i="1"/>
  <c r="D146" i="1"/>
  <c r="R145" i="1"/>
  <c r="G144" i="1"/>
  <c r="R144" i="1" s="1"/>
  <c r="R143" i="1"/>
  <c r="R142" i="1"/>
  <c r="R141" i="1"/>
  <c r="D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D125" i="1"/>
  <c r="D122" i="1" s="1"/>
  <c r="D121" i="1" s="1"/>
  <c r="R124" i="1"/>
  <c r="D123" i="1"/>
  <c r="R113" i="1"/>
  <c r="D111" i="1"/>
  <c r="R109" i="1"/>
  <c r="R108" i="1"/>
  <c r="D107" i="1"/>
  <c r="D105" i="1"/>
  <c r="D103" i="1"/>
  <c r="D100" i="1"/>
  <c r="R99" i="1"/>
  <c r="R98" i="1"/>
  <c r="D97" i="1"/>
  <c r="R96" i="1"/>
  <c r="R95" i="1"/>
  <c r="R94" i="1"/>
  <c r="R93" i="1"/>
  <c r="R92" i="1"/>
  <c r="R91" i="1"/>
  <c r="R90" i="1"/>
  <c r="R89" i="1"/>
  <c r="R88" i="1"/>
  <c r="D87" i="1"/>
  <c r="R86" i="1"/>
  <c r="R85" i="1"/>
  <c r="R84" i="1"/>
  <c r="R83" i="1"/>
  <c r="R82" i="1"/>
  <c r="R81" i="1"/>
  <c r="R80" i="1"/>
  <c r="R79" i="1"/>
  <c r="D78" i="1"/>
  <c r="R77" i="1"/>
  <c r="R76" i="1"/>
  <c r="D75" i="1"/>
  <c r="R74" i="1"/>
  <c r="D73" i="1"/>
  <c r="R72" i="1"/>
  <c r="R71" i="1"/>
  <c r="R70" i="1"/>
  <c r="R69" i="1"/>
  <c r="D68" i="1"/>
  <c r="R67" i="1"/>
  <c r="R66" i="1"/>
  <c r="D65" i="1"/>
  <c r="R64" i="1"/>
  <c r="R63" i="1"/>
  <c r="R62" i="1"/>
  <c r="R61" i="1"/>
  <c r="R60" i="1"/>
  <c r="R59" i="1"/>
  <c r="R58" i="1"/>
  <c r="R57" i="1"/>
  <c r="R56" i="1"/>
  <c r="D55" i="1"/>
  <c r="R54" i="1"/>
  <c r="R53" i="1"/>
  <c r="D52" i="1"/>
  <c r="D51" i="1" s="1"/>
  <c r="D46" i="1" s="1"/>
  <c r="D41" i="1"/>
  <c r="D40" i="1" s="1"/>
  <c r="R36" i="1"/>
  <c r="D35" i="1"/>
  <c r="R34" i="1"/>
  <c r="D33" i="1"/>
  <c r="R32" i="1"/>
  <c r="D31" i="1"/>
  <c r="D30" i="1"/>
  <c r="D28" i="1"/>
  <c r="D27" i="1"/>
  <c r="R26" i="1"/>
  <c r="D25" i="1"/>
  <c r="R24" i="1"/>
  <c r="D23" i="1"/>
  <c r="R22" i="1"/>
  <c r="D21" i="1"/>
  <c r="D20" i="1"/>
  <c r="R19" i="1"/>
  <c r="D18" i="1"/>
  <c r="D9" i="1" s="1"/>
  <c r="D5" i="1" s="1"/>
  <c r="R17" i="1"/>
  <c r="R16" i="1"/>
  <c r="D15" i="1"/>
  <c r="R14" i="1"/>
  <c r="R13" i="1"/>
  <c r="R12" i="1"/>
  <c r="R11" i="1"/>
  <c r="Q10" i="1"/>
  <c r="P10" i="1"/>
  <c r="O10" i="1"/>
  <c r="N10" i="1"/>
  <c r="M10" i="1"/>
  <c r="L10" i="1"/>
  <c r="K10" i="1"/>
  <c r="J10" i="1"/>
  <c r="I10" i="1"/>
  <c r="H10" i="1"/>
  <c r="G10" i="1"/>
  <c r="F10" i="1"/>
  <c r="D10" i="1"/>
  <c r="D6" i="1"/>
  <c r="D192" i="1" l="1"/>
  <c r="D4" i="1" s="1"/>
</calcChain>
</file>

<file path=xl/sharedStrings.xml><?xml version="1.0" encoding="utf-8"?>
<sst xmlns="http://schemas.openxmlformats.org/spreadsheetml/2006/main" count="339" uniqueCount="281">
  <si>
    <t xml:space="preserve"> PRONOSTICO DE INGRESOS CALENDARIZADO EJERCICIO FISCAL 2026</t>
  </si>
  <si>
    <t>NOMBRE</t>
  </si>
  <si>
    <t>ANUAL</t>
  </si>
  <si>
    <t>FONDO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</si>
  <si>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</si>
  <si>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</si>
  <si>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</si>
  <si>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</si>
  <si>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</si>
  <si>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</si>
  <si>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</si>
  <si>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</si>
  <si>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</si>
  <si>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</si>
  <si>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</si>
  <si>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</si>
  <si>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</si>
  <si>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PRONOSTICO DE INGRESOS 2026</t>
  </si>
  <si>
    <t>Rubro de ingresos de la Administración Central</t>
  </si>
  <si>
    <t>1 Impuestos</t>
  </si>
  <si>
    <t>1100 Impuestos sobre los ingresos</t>
  </si>
  <si>
    <t>1101 Impuesto sobre juegos y apuestas permitidas</t>
  </si>
  <si>
    <t>1103 Impuesto sobre rifas, sorteos, loterías y concursos</t>
  </si>
  <si>
    <t>1200 Impuestos sobre el patrimonio</t>
  </si>
  <si>
    <t>1201 Impuesto predial</t>
  </si>
  <si>
    <t>120101  Predial Urbano Corriente</t>
  </si>
  <si>
    <t>120102  Predial Rústico Corriente</t>
  </si>
  <si>
    <t>120103  Rezago, predial urbano</t>
  </si>
  <si>
    <t>120104  Rezago predial rústico</t>
  </si>
  <si>
    <t>1202 Impuesto sobre división y lotificación de inmuebles</t>
  </si>
  <si>
    <t>120201  División y Lotificación Urbana</t>
  </si>
  <si>
    <t>120202 Division y Lotificación Rustica</t>
  </si>
  <si>
    <t>1203 Impuesto sobre adquisición de bienes inmuebles</t>
  </si>
  <si>
    <t>120301  Adquisicion de Bienes Inmuebles</t>
  </si>
  <si>
    <t>1300 Impuestos sobre la producción, el consumo y las transacciones</t>
  </si>
  <si>
    <t>1301 Explotación de marmoles, canteras, pizarras, basaltos, cal, entre otras</t>
  </si>
  <si>
    <t>130101  Explotación de bancos de mármoles, canteras, pizarras, basaltos, cal, calizas, tezontle, tepetate y sus derivados, arena, grava y otros similares</t>
  </si>
  <si>
    <t>1303 Impuesto de Fraccionamientos</t>
  </si>
  <si>
    <t>130301 Impuesto sobre fraccionamientos</t>
  </si>
  <si>
    <t>1304 Impuesto sobre diversiones y espectáculos públicos</t>
  </si>
  <si>
    <t>130401 Impuesto sobre diversiones y espectáculos públicos</t>
  </si>
  <si>
    <t>1400 Impuesots al Comercio Exterior</t>
  </si>
  <si>
    <t>1500 Impuestos sobre Nómina y Asimilables</t>
  </si>
  <si>
    <t>1600 Impuestos Ecológicos</t>
  </si>
  <si>
    <t>1700 Accesorios de Impuestos</t>
  </si>
  <si>
    <t>1701 Recargos</t>
  </si>
  <si>
    <t>170101  Recargos predial</t>
  </si>
  <si>
    <t>1702 Multas</t>
  </si>
  <si>
    <t>170201  Multas del Impuesto Predial</t>
  </si>
  <si>
    <t>1703 Gastos de ejecución</t>
  </si>
  <si>
    <t>170301 Gastos de ejecucion</t>
  </si>
  <si>
    <t>1800 Otros Impuestos</t>
  </si>
  <si>
    <t>1900  Impuestos no Comprendidos en la Ley de Ingresos Vigentes, Causados en Ejercicios Fiscales Anteriores pendientes de liquidación o pago</t>
  </si>
  <si>
    <t>2 Cuotas y Aportaciones de Seguridad Social</t>
  </si>
  <si>
    <t>3 Contribuciones de mejoras</t>
  </si>
  <si>
    <t xml:space="preserve"> </t>
  </si>
  <si>
    <t>3100 Contribución de mejoras por obras públicas</t>
  </si>
  <si>
    <t>3101 Por ejecución  de obras públicas urbanas</t>
  </si>
  <si>
    <t>3102 Por ejecución de obras públicas rurales</t>
  </si>
  <si>
    <t>3103 Por aportacion de obra de alumbrado público</t>
  </si>
  <si>
    <t>3900 Contribuciones de Mejoras no Comprendidas en la Ley de Ingresos Vigente, Causadas en Ejercicios Fiscales Anteriores Pendientes de Liquidación o Pago</t>
  </si>
  <si>
    <t>4 Derechos</t>
  </si>
  <si>
    <t>4100 Derechos por el uso, goce, aprovechamiento o explotación de bienes de dominio público</t>
  </si>
  <si>
    <t>4101 Ocupación, uso y aprovechamiento de los bienes de dominio público del  municipio</t>
  </si>
  <si>
    <t>4102 Explotación, uso  de bienes muebles o inmuebles propiedad del municipio</t>
  </si>
  <si>
    <t>4103 Comercio ambulante</t>
  </si>
  <si>
    <t>4300 Derechos por prestación de servicios</t>
  </si>
  <si>
    <t>4301 Por servicios de limpia</t>
  </si>
  <si>
    <t>430101  Serv limpia, recolec, traslado, tratmto</t>
  </si>
  <si>
    <t>430102 Deposito de residuos solidos no peligrosos en el Relleno Sanitario Municipal</t>
  </si>
  <si>
    <t>4302 Por servicios de panteones</t>
  </si>
  <si>
    <t>430201  Inhumaciones diferenes fosas y gavetas</t>
  </si>
  <si>
    <t>430202  Venta de criptas familiares de tres gavetas bajo</t>
  </si>
  <si>
    <t>430205  Permisos para traslado de cadáveres fuera del municipio</t>
  </si>
  <si>
    <t>430206 Permiso para la cremacion de cadaveres</t>
  </si>
  <si>
    <t>430209  Permisos de remodelación de gavetas</t>
  </si>
  <si>
    <t>430210  Permiso para construir sobre gavetas</t>
  </si>
  <si>
    <t>430211  Exhumación de restos</t>
  </si>
  <si>
    <t>430212  Cesión de derechos</t>
  </si>
  <si>
    <t>430213  Refrendo de gavetas y fosas</t>
  </si>
  <si>
    <t>4304 Por servicios de seguridad pública</t>
  </si>
  <si>
    <t>430401  Vigilancia por evento</t>
  </si>
  <si>
    <t>430402 Anuencias Seg Púb.</t>
  </si>
  <si>
    <t>4305 Por servicios de transporte público</t>
  </si>
  <si>
    <t>430501  Refrendo Anual de Concesión</t>
  </si>
  <si>
    <t>430502  Permisos eventuales d transporte público</t>
  </si>
  <si>
    <t>430503  Revista mecánica</t>
  </si>
  <si>
    <t>430504  Prog p uso de unidades buen edo por año</t>
  </si>
  <si>
    <t>4306 Por servicios de transito y vialidad</t>
  </si>
  <si>
    <t>430601  Constancia de no infracción</t>
  </si>
  <si>
    <t>4307 Por servicios de estacionamientos</t>
  </si>
  <si>
    <t>430701  Estacionamiento Jaime Nuno (Pensiones)</t>
  </si>
  <si>
    <t>430702  Estacionamiento Jaime Nuno (vehiculos)</t>
  </si>
  <si>
    <t>4309 Por servicios de proteccion civil</t>
  </si>
  <si>
    <t>430901  Conform para quema de fuegos pirotécnico</t>
  </si>
  <si>
    <t>430902  Dictamen anual comercios de bajo riesgo</t>
  </si>
  <si>
    <t>430903  Dictamen anual comercios de alto riesgo</t>
  </si>
  <si>
    <t>430904  Visto bueno de programas internos de Protección Civil</t>
  </si>
  <si>
    <t>430905 Capacitacion de brigadas internas</t>
  </si>
  <si>
    <t>430910 Dictamen de Evaluación de riesgos.</t>
  </si>
  <si>
    <t>430911 Constancia de factibilidad para construcción</t>
  </si>
  <si>
    <t>430912 Constancia de simulacro de evacuación.</t>
  </si>
  <si>
    <t>4310  Por servicios de obra pública y desarrollo urbano</t>
  </si>
  <si>
    <t>431001 Licencia de construcción y ampliación</t>
  </si>
  <si>
    <t>431002 Certif de term de obra y uso de edific edi</t>
  </si>
  <si>
    <t>431003 Anál factibil p dividir, lotif o fusiona</t>
  </si>
  <si>
    <t>431004 Anál prelim uso de suelo y factibilidad</t>
  </si>
  <si>
    <t>431006 Asignación de núm oficial cualquier uso</t>
  </si>
  <si>
    <t>431007 Certific de proyectos de electrificación</t>
  </si>
  <si>
    <r>
      <t>431008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Por expedicion de permisos de uso de suelo, alineamiento y numero oficial, por permiso </t>
    </r>
  </si>
  <si>
    <t>431009 Permiso para ruptura de pavimento</t>
  </si>
  <si>
    <t>431011 Corrección de autorización de divisiones</t>
  </si>
  <si>
    <t>4311 Por servicios catastrales y prácticas de avalúos</t>
  </si>
  <si>
    <t>431101  Valuación Catastral</t>
  </si>
  <si>
    <t>431102  Recibos de Valuación</t>
  </si>
  <si>
    <t>4312 Por servicios en materia de fraccionamientos y condominios</t>
  </si>
  <si>
    <t>431201  Rev proyectos p la autorización de traza</t>
  </si>
  <si>
    <t>431205 Superv de obra con base al proy pres</t>
  </si>
  <si>
    <t>4313 Por la expedición de licencias o permisos para el establecimiento de anuncios</t>
  </si>
  <si>
    <t>431301  Exped licencias p colocación de anuncios</t>
  </si>
  <si>
    <t>4315 Por servicios en materia ambiental</t>
  </si>
  <si>
    <t>431501 Por servicios en materia ambiental</t>
  </si>
  <si>
    <t>4316 Por la expedición de documentos, tales como: constancias, certificados, certificaciones, cartas, entre otros.</t>
  </si>
  <si>
    <t>431649  Const valor fiscal a la propiedad raiz</t>
  </si>
  <si>
    <t>431650  Constancia de historial catastral</t>
  </si>
  <si>
    <t>431652  Const exp Dep y Ent de Admón Públ Mpal</t>
  </si>
  <si>
    <t>4318 Por servicios de alumbrado público</t>
  </si>
  <si>
    <t>431801 DAP CFE</t>
  </si>
  <si>
    <t>431802  DAP PREDIAL</t>
  </si>
  <si>
    <t>4400 Otros Derechos</t>
  </si>
  <si>
    <t>4500 Accesorios de Derechos</t>
  </si>
  <si>
    <t>4501 Recargos</t>
  </si>
  <si>
    <t>4503 Gastos de ejecución</t>
  </si>
  <si>
    <t>4900 Derechos  no Comprendidos en la Ley de Ingresos Vigentes, Causados en Ejercicios Fiscales Anteriores pendientes de liquidación o pago</t>
  </si>
  <si>
    <t>4901 Derechos por el uso, goce, aprovechamiento o explotación de bienes de dominio público</t>
  </si>
  <si>
    <t>4902 Derechos por la prestación de servicios</t>
  </si>
  <si>
    <t>5 Productos</t>
  </si>
  <si>
    <t xml:space="preserve">5100 Productos </t>
  </si>
  <si>
    <t>5101 Capitales y valores</t>
  </si>
  <si>
    <t>510101  Productos Financieros Cuenta Corriente</t>
  </si>
  <si>
    <t>5102 Uso y arrendamiento de bienes muebles e inmuebles propiedad del municipio con particulares</t>
  </si>
  <si>
    <t>510201  Conseción de los sanitarios  Explanada Jaime Nuno</t>
  </si>
  <si>
    <t>510203  Consecíon de los sanitarios del mercado Hidalgo</t>
  </si>
  <si>
    <t>510204  Conseción de los sanitarios del interior de la Presidencia</t>
  </si>
  <si>
    <t>510206  Estacionamiento Jaime Nuno</t>
  </si>
  <si>
    <t>510207  Estacionamiento Mercado</t>
  </si>
  <si>
    <t>510208  AUDITORIO BICENTENARIO</t>
  </si>
  <si>
    <t>510209  Baños Automatizados Mercado Hidalgo</t>
  </si>
  <si>
    <t>510210  ESTACIONAMIENTO EN AREAS VERDES</t>
  </si>
  <si>
    <t>510212  CONSECION DELA CANCHA EMPASTADA "CARLOS GUZMAN"</t>
  </si>
  <si>
    <t>510215  Cancha Valle Montaña</t>
  </si>
  <si>
    <t>510216 Mercado municipal</t>
  </si>
  <si>
    <t>510218  Auditorio municipal</t>
  </si>
  <si>
    <t>510219  Parque zoológico areas verdes</t>
  </si>
  <si>
    <t>510221 Panteones particulares</t>
  </si>
  <si>
    <t>5103 Formas valoradas</t>
  </si>
  <si>
    <t>510301  Copias municipales</t>
  </si>
  <si>
    <t>510302  Formas valoradas</t>
  </si>
  <si>
    <t>510303 Licencia de funcionamiento de establecimientos</t>
  </si>
  <si>
    <t>510304  Dictamen de impacto vial</t>
  </si>
  <si>
    <t>510306 Licencias de operatividad y hojas de factibilidad</t>
  </si>
  <si>
    <t xml:space="preserve">5104 Por servicios de trámite con Dependencias Federales </t>
  </si>
  <si>
    <t>510401  Trámite de pasaportes</t>
  </si>
  <si>
    <t>5109 otros productos</t>
  </si>
  <si>
    <t>510901  Fiestas y Eventos Particulares</t>
  </si>
  <si>
    <t>510902 Servicio de Pipas de agua</t>
  </si>
  <si>
    <t>510903 Ambul semifijos, tianguist, comerc fijos</t>
  </si>
  <si>
    <t>510904  Excavación en la vía pública</t>
  </si>
  <si>
    <t>510911  Sobrantes</t>
  </si>
  <si>
    <t>510912  Venta de pet, cobre, aluminio carton, (desechos municipales)</t>
  </si>
  <si>
    <t>510914  Permisos para carga y descarga de particulares</t>
  </si>
  <si>
    <t>510915  Venta de libros</t>
  </si>
  <si>
    <t>510919  Poda y tala de árboles</t>
  </si>
  <si>
    <t>5900 Productos  no Comprendidos en la Ley de Ingresos Vigentes, Causados en Ejercicios Fiscales Anteriores pendientes de liquidación o pago</t>
  </si>
  <si>
    <t>6 Aprovechamientos</t>
  </si>
  <si>
    <t xml:space="preserve">6100 Aprovechamientos </t>
  </si>
  <si>
    <t>6101 Bases para licitación y movimientos padrones municipales</t>
  </si>
  <si>
    <t>610101  Pago de Bases para Concurso</t>
  </si>
  <si>
    <t>610102 Refrendo anual de Peritos Valuadores</t>
  </si>
  <si>
    <t>610103 Inscripcion al Registro de Peritos Valuadores</t>
  </si>
  <si>
    <t>6102  Por arrastre y pensión de vehículos infraccionados</t>
  </si>
  <si>
    <t>610201  Por Servicio de Grúa</t>
  </si>
  <si>
    <t>610202  Corralón municipal</t>
  </si>
  <si>
    <t>6103 Donativos</t>
  </si>
  <si>
    <t>610301 Donativos</t>
  </si>
  <si>
    <t>6104 Indemnizaciones no fiscales</t>
  </si>
  <si>
    <t>610401  Daños al Municipio</t>
  </si>
  <si>
    <t>6106 Multas no fiscales</t>
  </si>
  <si>
    <t>610601  Multas de Barandilla</t>
  </si>
  <si>
    <t>610605  Multas e Infracciones de Tránsito</t>
  </si>
  <si>
    <t>610606  Multas de Catastro</t>
  </si>
  <si>
    <t>610607 Multas de Desarrollo Urbano</t>
  </si>
  <si>
    <t>6107 Otros aprovechamientos</t>
  </si>
  <si>
    <t>6108 Reintegros</t>
  </si>
  <si>
    <t>6109 Refrendo en materia de bebidas alcoholicas</t>
  </si>
  <si>
    <t>610901 Refrendo en materia de bebidas alcoholicas</t>
  </si>
  <si>
    <t>6110 Fiscalización en materia de bebidas alcohólicas</t>
  </si>
  <si>
    <t>611001 Fiscalización en materia de bebidas alcohólicas</t>
  </si>
  <si>
    <t>6112 Impuesto por Servicio de Hospedaje</t>
  </si>
  <si>
    <t>611201 mpuesto por Servicio de Hospedaje</t>
  </si>
  <si>
    <t>6200 Aprovechamientos Patrimoniales</t>
  </si>
  <si>
    <t>6300 Accesorios de aprovechamientos</t>
  </si>
  <si>
    <t>6301 Recargos</t>
  </si>
  <si>
    <t>6302Gastos de ejecución</t>
  </si>
  <si>
    <t>6900 Aprovechamientos  no Comprendidos en la Ley de Ingresos Vigentes, Causados en Ejercicios Fiscales Anteriores pendientes de liquidación o pago</t>
  </si>
  <si>
    <t>7 Ingresos por venta de Bienes, Prestacion de Servicios y otros ingresos</t>
  </si>
  <si>
    <t>7901 Otros ingresos</t>
  </si>
  <si>
    <t>8 Participaciones, Aportaciones, Convenios, Incentivos Derivados de la Colaboración Fiscal y Fondos Distintos de Aportaciones</t>
  </si>
  <si>
    <t xml:space="preserve">8100 Participaciones </t>
  </si>
  <si>
    <t>8101  Fondo General de participaciones</t>
  </si>
  <si>
    <t>810101  Fondo General de participaciones</t>
  </si>
  <si>
    <t>8102 Fondo de fomento municipal</t>
  </si>
  <si>
    <t>810201  Fondo de Fomento Municipal</t>
  </si>
  <si>
    <t>8103 Fondo de fiscalización y recaudación</t>
  </si>
  <si>
    <t>810301  Fondo de Fiscalizacion y recaudacion</t>
  </si>
  <si>
    <t>8104 Impuesto especial sobre producción y servicios</t>
  </si>
  <si>
    <t>810401  Impuesto Especial sobre Produccion y Servicios</t>
  </si>
  <si>
    <t>8105 IEPS a la venta final de Gasolinas y diésel</t>
  </si>
  <si>
    <t>810501 IEPS a la venta final de Gasolina y diesel</t>
  </si>
  <si>
    <t>8106 Fondo ISR aplicable (artículo 3-B LCF)</t>
  </si>
  <si>
    <t>810601  Fondo  Fondo ISR aplicable (artículo 3-B LCF)</t>
  </si>
  <si>
    <t>8107 Fondo de Estabilizacion de los ingresos de las Entidades Federativas (FEIEF)</t>
  </si>
  <si>
    <t>8200 Aportaciones</t>
  </si>
  <si>
    <t>8201 Fondo para la infraestructura social municipal (FAISM)</t>
  </si>
  <si>
    <t>820101  Fondo de Infraestr Social Mpal (FAISM)</t>
  </si>
  <si>
    <t>8202 Fondo de aportaciones para el fortalecimientos de los municipios  (FORTAMUN</t>
  </si>
  <si>
    <t>820201  Fortalecimeinto Municipal (Fortamun)</t>
  </si>
  <si>
    <t>8300 Convenios</t>
  </si>
  <si>
    <t>8301 Convenios con la Federación</t>
  </si>
  <si>
    <t>8400 Incentivos Derivados de la Colaboración Fiscal (FEDERAL)</t>
  </si>
  <si>
    <t>8401 Impuesto sobre Tenencia o uso de vehículos</t>
  </si>
  <si>
    <t>840101 Impuesto sobre  Tenencia o Uso Vehículos</t>
  </si>
  <si>
    <t>8402 Fondo de compensación ISAN</t>
  </si>
  <si>
    <t xml:space="preserve">840201 Fondo de  Compensación ISAN </t>
  </si>
  <si>
    <t>8403 Impuesto sobre automóviles nuevos</t>
  </si>
  <si>
    <t>840301  ISAN</t>
  </si>
  <si>
    <t>8404 ISR por la enajenacion de bienes inmuebles (Art. 126 LISR)</t>
  </si>
  <si>
    <t>840401 ISR por la enajenacion de bienes inmuebles</t>
  </si>
  <si>
    <t>8409 IEPS gasolina y diesel</t>
  </si>
  <si>
    <t>840901 IEPS gasolina y diesel</t>
  </si>
  <si>
    <t>8500 Fondos Distintos de Aportaciones</t>
  </si>
  <si>
    <t>9 Transferencias, Asignaciones, Subsidios y Subvenciones, y Pensiones y Jubilaciones</t>
  </si>
  <si>
    <t>9100 Transferencias y Asignaciones</t>
  </si>
  <si>
    <t>9101 Transferencias y Asignaciones Federales</t>
  </si>
  <si>
    <t>9102 Transferencias y Asignaicones Estatales</t>
  </si>
  <si>
    <t>910201 Derecho de Alcoholes</t>
  </si>
  <si>
    <t>910202 Impuesto a la venta final de bebidas alcoholicas</t>
  </si>
  <si>
    <t>910204 Fortalecimiento de un paquete tecnológico</t>
  </si>
  <si>
    <t xml:space="preserve">910223 Tecnocampo </t>
  </si>
  <si>
    <t xml:space="preserve">910208 Embelleciendo mi colonia </t>
  </si>
  <si>
    <t>910209 TRANSVERSALIDAD</t>
  </si>
  <si>
    <t>910210 Mi Familia Productiva y Sustentable</t>
  </si>
  <si>
    <t>910214 Mi ganado productivo</t>
  </si>
  <si>
    <t>910216 SECTUR</t>
  </si>
  <si>
    <t>910217 MAS</t>
  </si>
  <si>
    <t>910219 Mi pequeño negocio en Movimeinto</t>
  </si>
  <si>
    <t>910221 Mi hogar Guanajuato</t>
  </si>
  <si>
    <t>910218 En Marcha</t>
  </si>
  <si>
    <t>910224 Mi Plaza</t>
  </si>
  <si>
    <t>910228 Fertilizacion para el campo</t>
  </si>
  <si>
    <t>910229 Agricultura para el futuro</t>
  </si>
  <si>
    <t>910230 Enlaces Juventudes</t>
  </si>
  <si>
    <t>9105 Transferencias y Asignaciones Sector Privado</t>
  </si>
  <si>
    <t>910502 Fortalecimiento de un paquete tecnológico</t>
  </si>
  <si>
    <t>910504 El campo en movimineto con apoyo de semilla a los productores agriolas</t>
  </si>
  <si>
    <t>910505 Mi Familia Productiva y Sustentable</t>
  </si>
  <si>
    <t>910509 Mi ganado productivo</t>
  </si>
  <si>
    <t>910512 Tecnocampo</t>
  </si>
  <si>
    <t>910513 Fertilizacion para el campo</t>
  </si>
  <si>
    <t>910514 Campo con colmenas apicolas</t>
  </si>
  <si>
    <t>910516 Agricultura del futuro</t>
  </si>
  <si>
    <t>9300 Subsidios y Subvenciones</t>
  </si>
  <si>
    <t>9500 Pensiones y Jubilaciones</t>
  </si>
  <si>
    <t>9700 Transferencias del Fondo Mexicano del Petróleo para la Estabilización y el Desarrollo</t>
  </si>
  <si>
    <t>0 Ingresos Derivados de Financiamientos</t>
  </si>
  <si>
    <t>01 Endeudamiento Interno</t>
  </si>
  <si>
    <t>02 Endeudamiento Externo</t>
  </si>
  <si>
    <t>03 Financiamiento Interno</t>
  </si>
  <si>
    <t>0301 Deuda pública con instituciones bancarias</t>
  </si>
  <si>
    <t>030101 Deuda pública con instituciones bancarias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</si>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</sst>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43" fontId="2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2" fillId="0" borderId="0" xfId="1" applyFont="1" applyFill="1" applyBorder="1"/>
    <xf numFmtId="0" fontId="3" fillId="0" borderId="1" xfId="0" applyFont="1" applyBorder="1" applyAlignment="1">
      <alignment horizontal="center" wrapText="1"/>
    </xf>
    <xf numFmtId="43" fontId="3" fillId="0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right"/>
    </xf>
    <xf numFmtId="0" fontId="4" fillId="0" borderId="1" xfId="0" applyFont="1" applyBorder="1" applyAlignment="1">
      <alignment wrapText="1"/>
    </xf>
    <xf numFmtId="43" fontId="3" fillId="0" borderId="1" xfId="1" applyFont="1" applyFill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43" fontId="5" fillId="0" borderId="1" xfId="1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43" fontId="6" fillId="0" borderId="1" xfId="1" applyFont="1" applyFill="1" applyBorder="1" applyAlignment="1"/>
    <xf numFmtId="0" fontId="6" fillId="0" borderId="1" xfId="0" applyFont="1" applyBorder="1" applyAlignment="1">
      <alignment horizontal="center"/>
    </xf>
    <xf numFmtId="43" fontId="2" fillId="0" borderId="1" xfId="1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43" fontId="5" fillId="0" borderId="1" xfId="1" applyFont="1" applyFill="1" applyBorder="1"/>
    <xf numFmtId="43" fontId="5" fillId="0" borderId="1" xfId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Fill="1" applyBorder="1" applyAlignment="1"/>
    <xf numFmtId="43" fontId="5" fillId="0" borderId="1" xfId="1" applyFont="1" applyFill="1" applyBorder="1" applyAlignment="1">
      <alignment horizontal="right" wrapText="1"/>
    </xf>
    <xf numFmtId="43" fontId="5" fillId="0" borderId="1" xfId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wrapText="1"/>
    </xf>
    <xf numFmtId="43" fontId="7" fillId="0" borderId="1" xfId="1" applyFont="1" applyFill="1" applyBorder="1"/>
    <xf numFmtId="0" fontId="3" fillId="0" borderId="1" xfId="0" applyFont="1" applyBorder="1" applyAlignment="1">
      <alignment wrapText="1"/>
    </xf>
    <xf numFmtId="43" fontId="6" fillId="0" borderId="1" xfId="1" applyFont="1" applyFill="1" applyBorder="1" applyAlignment="1">
      <alignment horizontal="right"/>
    </xf>
    <xf numFmtId="43" fontId="6" fillId="0" borderId="1" xfId="1" applyFont="1" applyFill="1" applyBorder="1"/>
    <xf numFmtId="43" fontId="2" fillId="0" borderId="1" xfId="1" applyFont="1" applyFill="1" applyBorder="1" applyAlignment="1"/>
    <xf numFmtId="43" fontId="5" fillId="0" borderId="1" xfId="1" applyFont="1" applyFill="1" applyBorder="1" applyAlignment="1"/>
    <xf numFmtId="0" fontId="5" fillId="0" borderId="1" xfId="0" applyFont="1" applyBorder="1" applyAlignment="1">
      <alignment horizontal="left" vertical="top" wrapText="1"/>
    </xf>
    <xf numFmtId="43" fontId="5" fillId="0" borderId="1" xfId="1" applyFont="1" applyFill="1" applyBorder="1" applyAlignment="1">
      <alignment wrapText="1"/>
    </xf>
    <xf numFmtId="43" fontId="5" fillId="0" borderId="1" xfId="1" applyFont="1" applyFill="1" applyBorder="1" applyAlignment="1">
      <alignment horizontal="center" wrapText="1"/>
    </xf>
    <xf numFmtId="0" fontId="5" fillId="0" borderId="1" xfId="0" applyFont="1" applyBorder="1" applyAlignment="1">
      <alignment horizontal="justify" vertical="center" wrapText="1"/>
    </xf>
    <xf numFmtId="43" fontId="2" fillId="0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43" fontId="2" fillId="0" borderId="1" xfId="1" applyFont="1" applyFill="1" applyBorder="1" applyAlignment="1">
      <alignment wrapText="1"/>
    </xf>
    <xf numFmtId="43" fontId="6" fillId="0" borderId="1" xfId="1" applyFont="1" applyFill="1" applyBorder="1" applyAlignment="1">
      <alignment wrapText="1"/>
    </xf>
    <xf numFmtId="0" fontId="6" fillId="0" borderId="1" xfId="0" applyFont="1" applyBorder="1" applyAlignment="1">
      <alignment horizontal="justify" vertical="center" wrapText="1"/>
    </xf>
    <xf numFmtId="43" fontId="3" fillId="0" borderId="1" xfId="1" applyFont="1" applyFill="1" applyBorder="1" applyAlignment="1">
      <alignment wrapText="1"/>
    </xf>
    <xf numFmtId="43" fontId="4" fillId="0" borderId="1" xfId="1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wrapText="1"/>
    </xf>
    <xf numFmtId="43" fontId="5" fillId="0" borderId="0" xfId="1" applyFont="1" applyFill="1" applyAlignment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43" fontId="5" fillId="0" borderId="0" xfId="1" applyFont="1" applyFill="1"/>
    <xf numFmtId="43" fontId="2" fillId="0" borderId="0" xfId="1" applyFont="1" applyFill="1" applyBorder="1" applyAlignment="1">
      <alignment wrapText="1"/>
    </xf>
    <xf numFmtId="43" fontId="2" fillId="0" borderId="0" xfId="1" applyFont="1" applyFill="1" applyBorder="1" applyAlignment="1"/>
    <xf numFmtId="43" fontId="2" fillId="0" borderId="0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9E3C5-FB06-46FB-8A3B-62EB040C917B}">
  <dimension ref="C1:R273"/>
  <sheetViews>
    <sheetView tabSelected="1" zoomScale="115" zoomScaleNormal="115" workbookViewId="0">
      <selection activeCell="N200" sqref="N200"/>
    </sheetView>
  </sheetViews>
  <sheetFormatPr baseColWidth="10" defaultColWidth="9.140625" defaultRowHeight="11.25" x14ac:dyDescent="0.2"/>
  <cols>
    <col min="1" max="2" width="9.140625" style="3"/>
    <col min="3" max="3" width="29.5703125" style="3" customWidth="1"/>
    <col min="4" max="4" width="16.28515625" style="3" bestFit="1" customWidth="1"/>
    <col min="5" max="5" width="13.7109375" style="50" customWidth="1"/>
    <col min="6" max="6" width="15" style="51" bestFit="1" customWidth="1"/>
    <col min="7" max="7" width="14" style="52" customWidth="1"/>
    <col min="8" max="8" width="13.85546875" style="53" bestFit="1" customWidth="1"/>
    <col min="9" max="9" width="12.85546875" style="53" customWidth="1"/>
    <col min="10" max="10" width="12.28515625" style="53" customWidth="1"/>
    <col min="11" max="11" width="13.85546875" style="53" customWidth="1"/>
    <col min="12" max="12" width="13.140625" style="53" bestFit="1" customWidth="1"/>
    <col min="13" max="13" width="13.5703125" style="53" customWidth="1"/>
    <col min="14" max="14" width="12.85546875" style="53" customWidth="1"/>
    <col min="15" max="15" width="12.140625" style="53" customWidth="1"/>
    <col min="16" max="16" width="12.42578125" style="53" customWidth="1"/>
    <col min="17" max="17" width="15.42578125" style="53" customWidth="1"/>
    <col min="18" max="18" width="13.85546875" style="53" bestFit="1" customWidth="1"/>
    <col min="19" max="16384" width="9.140625" style="3"/>
  </cols>
  <sheetData>
    <row r="1" spans="3:18" ht="15" customHeight="1" x14ac:dyDescent="0.2">
      <c r="C1" s="1"/>
      <c r="D1" s="1"/>
      <c r="E1" s="2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3:18" x14ac:dyDescent="0.2">
      <c r="C2" s="4" t="s">
        <v>1</v>
      </c>
      <c r="D2" s="5" t="s">
        <v>2</v>
      </c>
      <c r="E2" s="6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</row>
    <row r="3" spans="3:18" x14ac:dyDescent="0.2">
      <c r="C3" s="4" t="s">
        <v>17</v>
      </c>
      <c r="D3" s="5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3:18" ht="22.5" x14ac:dyDescent="0.2">
      <c r="C4" s="8" t="s">
        <v>18</v>
      </c>
      <c r="D4" s="9">
        <f>D5+D39+D40+D46+D121+D159+D190+D192+D226+D259</f>
        <v>320754547.39999998</v>
      </c>
      <c r="E4" s="6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3:18" x14ac:dyDescent="0.2">
      <c r="C5" s="10" t="s">
        <v>19</v>
      </c>
      <c r="D5" s="9">
        <f>D6+D9+D20+D29+D30+D37+D27+D28+D38</f>
        <v>38124217.549999997</v>
      </c>
      <c r="E5" s="6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3:18" x14ac:dyDescent="0.2">
      <c r="C6" s="10" t="s">
        <v>20</v>
      </c>
      <c r="D6" s="5">
        <f>D7+D8</f>
        <v>0</v>
      </c>
      <c r="E6" s="6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3:18" ht="22.5" x14ac:dyDescent="0.2">
      <c r="C7" s="10" t="s">
        <v>21</v>
      </c>
      <c r="D7" s="5">
        <v>0</v>
      </c>
      <c r="E7" s="6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3:18" ht="22.5" x14ac:dyDescent="0.2">
      <c r="C8" s="10" t="s">
        <v>22</v>
      </c>
      <c r="D8" s="11">
        <v>0</v>
      </c>
      <c r="E8" s="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3:18" x14ac:dyDescent="0.2">
      <c r="C9" s="12" t="s">
        <v>23</v>
      </c>
      <c r="D9" s="13">
        <f>D10+D15+D18</f>
        <v>37147087.329999998</v>
      </c>
      <c r="E9" s="1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3:18" x14ac:dyDescent="0.2">
      <c r="C10" s="12" t="s">
        <v>24</v>
      </c>
      <c r="D10" s="13">
        <f>+D14+D13+D12+D11</f>
        <v>35725678.229999997</v>
      </c>
      <c r="E10" s="14"/>
      <c r="F10" s="13">
        <f>F11+F12+F13+F14</f>
        <v>19611461.465600003</v>
      </c>
      <c r="G10" s="13">
        <f t="shared" ref="G10:Q10" si="0">G11+G12+G13+G14</f>
        <v>10877083.453600001</v>
      </c>
      <c r="H10" s="13">
        <f t="shared" si="0"/>
        <v>1588038.0276000001</v>
      </c>
      <c r="I10" s="13">
        <f t="shared" si="0"/>
        <v>310663.8112</v>
      </c>
      <c r="J10" s="13">
        <f t="shared" si="0"/>
        <v>540280.23839999991</v>
      </c>
      <c r="K10" s="13">
        <f t="shared" si="0"/>
        <v>342663.72919999994</v>
      </c>
      <c r="L10" s="13">
        <f t="shared" si="0"/>
        <v>538720.24320000003</v>
      </c>
      <c r="M10" s="13">
        <f t="shared" si="0"/>
        <v>358520.21839999995</v>
      </c>
      <c r="N10" s="13">
        <f t="shared" si="0"/>
        <v>450992.73680000001</v>
      </c>
      <c r="O10" s="13">
        <f t="shared" si="0"/>
        <v>260408.70320000002</v>
      </c>
      <c r="P10" s="13">
        <f t="shared" si="0"/>
        <v>485091.62079999992</v>
      </c>
      <c r="Q10" s="13">
        <f t="shared" si="0"/>
        <v>361753.99200000003</v>
      </c>
      <c r="R10" s="15"/>
    </row>
    <row r="11" spans="3:18" x14ac:dyDescent="0.2">
      <c r="C11" s="16" t="s">
        <v>25</v>
      </c>
      <c r="D11" s="11">
        <v>32200000</v>
      </c>
      <c r="E11" s="17">
        <v>1126100000</v>
      </c>
      <c r="F11" s="18">
        <v>18204412.07</v>
      </c>
      <c r="G11" s="18">
        <v>10107371.249600001</v>
      </c>
      <c r="H11" s="18">
        <v>1311087.0024000001</v>
      </c>
      <c r="I11" s="18">
        <v>247150.5816</v>
      </c>
      <c r="J11" s="18">
        <v>324308.53519999993</v>
      </c>
      <c r="K11" s="18">
        <v>253875.50880000001</v>
      </c>
      <c r="L11" s="18">
        <v>378812.98239999998</v>
      </c>
      <c r="M11" s="18">
        <v>265077.99359999999</v>
      </c>
      <c r="N11" s="18">
        <v>331587.26880000002</v>
      </c>
      <c r="O11" s="18">
        <v>217208.8216</v>
      </c>
      <c r="P11" s="18">
        <v>285650.10879999999</v>
      </c>
      <c r="Q11" s="18">
        <v>273457.87680000003</v>
      </c>
      <c r="R11" s="15">
        <f t="shared" ref="R11:R14" si="1">SUM(F11:Q11)</f>
        <v>32199999.999600004</v>
      </c>
    </row>
    <row r="12" spans="3:18" x14ac:dyDescent="0.2">
      <c r="C12" s="16" t="s">
        <v>26</v>
      </c>
      <c r="D12" s="11">
        <v>1400000</v>
      </c>
      <c r="E12" s="17">
        <v>1126100000</v>
      </c>
      <c r="F12" s="19">
        <v>883158.03</v>
      </c>
      <c r="G12" s="19">
        <v>394206.614</v>
      </c>
      <c r="H12" s="19">
        <v>55029.568400000011</v>
      </c>
      <c r="I12" s="19">
        <v>9511.1535999999996</v>
      </c>
      <c r="J12" s="19">
        <v>11130.964</v>
      </c>
      <c r="K12" s="19">
        <v>10590.810799999999</v>
      </c>
      <c r="L12" s="19">
        <v>5921.6768000000002</v>
      </c>
      <c r="M12" s="19">
        <v>3396.5048000000002</v>
      </c>
      <c r="N12" s="19">
        <v>4784.4784</v>
      </c>
      <c r="O12" s="19">
        <v>8303.2512000000006</v>
      </c>
      <c r="P12" s="19">
        <v>7144.5608000000002</v>
      </c>
      <c r="Q12" s="19">
        <v>6822.3919999999998</v>
      </c>
      <c r="R12" s="15">
        <f t="shared" si="1"/>
        <v>1400000.0048000002</v>
      </c>
    </row>
    <row r="13" spans="3:18" x14ac:dyDescent="0.2">
      <c r="C13" s="16" t="s">
        <v>27</v>
      </c>
      <c r="D13" s="11">
        <v>2025178.23</v>
      </c>
      <c r="E13" s="17">
        <v>1126100000</v>
      </c>
      <c r="F13" s="19">
        <v>504535.36560000002</v>
      </c>
      <c r="G13" s="19">
        <v>341926.59</v>
      </c>
      <c r="H13" s="19">
        <v>207670.38320000001</v>
      </c>
      <c r="I13" s="19">
        <v>52166.373999999996</v>
      </c>
      <c r="J13" s="19">
        <v>196887.67920000001</v>
      </c>
      <c r="K13" s="19">
        <v>76915.0864</v>
      </c>
      <c r="L13" s="19">
        <v>152698.27040000001</v>
      </c>
      <c r="M13" s="19">
        <v>88287.981599999999</v>
      </c>
      <c r="N13" s="19">
        <v>111480.05439999999</v>
      </c>
      <c r="O13" s="19">
        <v>30459.634399999999</v>
      </c>
      <c r="P13" s="19">
        <v>186175.0912</v>
      </c>
      <c r="Q13" s="19">
        <v>75975.723200000008</v>
      </c>
      <c r="R13" s="15">
        <f t="shared" si="1"/>
        <v>2025178.2335999999</v>
      </c>
    </row>
    <row r="14" spans="3:18" x14ac:dyDescent="0.2">
      <c r="C14" s="16" t="s">
        <v>28</v>
      </c>
      <c r="D14" s="11">
        <v>100500</v>
      </c>
      <c r="E14" s="17">
        <v>1126100000</v>
      </c>
      <c r="F14" s="19">
        <v>19356</v>
      </c>
      <c r="G14" s="19">
        <v>33579</v>
      </c>
      <c r="H14" s="19">
        <v>14251.0736</v>
      </c>
      <c r="I14" s="19">
        <v>1835.702</v>
      </c>
      <c r="J14" s="19">
        <v>7953.06</v>
      </c>
      <c r="K14" s="19">
        <v>1282.3232</v>
      </c>
      <c r="L14" s="19">
        <v>1287.3136</v>
      </c>
      <c r="M14" s="19">
        <v>1757.7384</v>
      </c>
      <c r="N14" s="19">
        <v>3140.9351999999999</v>
      </c>
      <c r="O14" s="19">
        <v>4436.9960000000001</v>
      </c>
      <c r="P14" s="19">
        <v>6121.86</v>
      </c>
      <c r="Q14" s="19">
        <v>5498</v>
      </c>
      <c r="R14" s="15">
        <f t="shared" si="1"/>
        <v>100500.00200000001</v>
      </c>
    </row>
    <row r="15" spans="3:18" ht="22.5" x14ac:dyDescent="0.2">
      <c r="C15" s="12" t="s">
        <v>29</v>
      </c>
      <c r="D15" s="11">
        <f>+D16+D17</f>
        <v>170849</v>
      </c>
      <c r="E15" s="17">
        <v>1126100000</v>
      </c>
      <c r="F15" s="19">
        <v>0</v>
      </c>
      <c r="G15" s="19">
        <v>11469.2232</v>
      </c>
      <c r="H15" s="19">
        <v>0</v>
      </c>
      <c r="I15" s="19">
        <v>15527.8544</v>
      </c>
      <c r="J15" s="19">
        <v>5835.44</v>
      </c>
      <c r="K15" s="19">
        <v>10523.713599999999</v>
      </c>
      <c r="L15" s="19">
        <v>16544.439999999999</v>
      </c>
      <c r="M15" s="19">
        <v>19727.728800000001</v>
      </c>
      <c r="N15" s="19">
        <v>19709.778399999999</v>
      </c>
      <c r="O15" s="19">
        <v>16687.6944</v>
      </c>
      <c r="P15" s="19">
        <v>26252.590400000001</v>
      </c>
      <c r="Q15" s="19">
        <v>13078.54</v>
      </c>
      <c r="R15" s="15"/>
    </row>
    <row r="16" spans="3:18" x14ac:dyDescent="0.2">
      <c r="C16" s="16" t="s">
        <v>30</v>
      </c>
      <c r="D16" s="11">
        <v>155357</v>
      </c>
      <c r="E16" s="17">
        <v>1126100000</v>
      </c>
      <c r="F16" s="19">
        <v>0</v>
      </c>
      <c r="G16" s="19">
        <v>11469.2232</v>
      </c>
      <c r="H16" s="19">
        <v>0</v>
      </c>
      <c r="I16" s="19">
        <v>15527.8544</v>
      </c>
      <c r="J16" s="19">
        <v>5835.44</v>
      </c>
      <c r="K16" s="19">
        <v>10523.713599999999</v>
      </c>
      <c r="L16" s="19">
        <v>16544.439999999999</v>
      </c>
      <c r="M16" s="19">
        <v>19727.728800000001</v>
      </c>
      <c r="N16" s="19">
        <v>19709.778399999999</v>
      </c>
      <c r="O16" s="19">
        <v>16687.6944</v>
      </c>
      <c r="P16" s="19">
        <v>26252.590400000001</v>
      </c>
      <c r="Q16" s="19">
        <v>13078.54</v>
      </c>
      <c r="R16" s="15">
        <f t="shared" ref="R16:R19" si="2">SUM(F16:Q16)</f>
        <v>155357.00320000001</v>
      </c>
    </row>
    <row r="17" spans="3:18" x14ac:dyDescent="0.2">
      <c r="C17" s="16" t="s">
        <v>31</v>
      </c>
      <c r="D17" s="11">
        <v>15492</v>
      </c>
      <c r="E17" s="17">
        <v>1126100000</v>
      </c>
      <c r="F17" s="19">
        <v>0</v>
      </c>
      <c r="G17" s="19">
        <v>2789.6</v>
      </c>
      <c r="H17" s="19">
        <v>2890.4688000000001</v>
      </c>
      <c r="I17" s="19">
        <v>2987.59</v>
      </c>
      <c r="J17" s="19">
        <v>2543.2399999999998</v>
      </c>
      <c r="K17" s="19">
        <v>1249.1099999999999</v>
      </c>
      <c r="L17" s="19">
        <v>1330.0544</v>
      </c>
      <c r="M17" s="19">
        <v>1701.94</v>
      </c>
      <c r="N17" s="19">
        <v>0</v>
      </c>
      <c r="O17" s="19">
        <v>0</v>
      </c>
      <c r="P17" s="19">
        <v>0</v>
      </c>
      <c r="Q17" s="19">
        <v>0</v>
      </c>
      <c r="R17" s="15">
        <f t="shared" si="2"/>
        <v>15492.003200000001</v>
      </c>
    </row>
    <row r="18" spans="3:18" ht="22.5" x14ac:dyDescent="0.2">
      <c r="C18" s="12" t="s">
        <v>32</v>
      </c>
      <c r="D18" s="13">
        <f>+D19</f>
        <v>1250560.1000000001</v>
      </c>
      <c r="E18" s="20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5"/>
    </row>
    <row r="19" spans="3:18" x14ac:dyDescent="0.2">
      <c r="C19" s="16" t="s">
        <v>33</v>
      </c>
      <c r="D19" s="11">
        <v>1250560.1000000001</v>
      </c>
      <c r="E19" s="17">
        <v>1126100000</v>
      </c>
      <c r="F19" s="19">
        <v>31799.01</v>
      </c>
      <c r="G19" s="19">
        <v>79470.509999999995</v>
      </c>
      <c r="H19" s="19">
        <v>116600.08</v>
      </c>
      <c r="I19" s="19">
        <v>139216.65</v>
      </c>
      <c r="J19" s="19">
        <v>90343.2</v>
      </c>
      <c r="K19" s="19">
        <v>141091.41</v>
      </c>
      <c r="L19" s="19">
        <v>53318.927600000003</v>
      </c>
      <c r="M19" s="19">
        <v>111043</v>
      </c>
      <c r="N19" s="19">
        <v>135073.8144</v>
      </c>
      <c r="O19" s="19">
        <v>145263.18160000001</v>
      </c>
      <c r="P19" s="19">
        <v>100774.54400000001</v>
      </c>
      <c r="Q19" s="19">
        <v>106565.76880000001</v>
      </c>
      <c r="R19" s="15">
        <f t="shared" si="2"/>
        <v>1250560.0964000002</v>
      </c>
    </row>
    <row r="20" spans="3:18" ht="22.5" x14ac:dyDescent="0.2">
      <c r="C20" s="21" t="s">
        <v>34</v>
      </c>
      <c r="D20" s="22">
        <f>D21+D23+D25</f>
        <v>155798</v>
      </c>
      <c r="E20" s="17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3:18" ht="22.5" x14ac:dyDescent="0.2">
      <c r="C21" s="21" t="s">
        <v>35</v>
      </c>
      <c r="D21" s="13">
        <f>D22</f>
        <v>15000</v>
      </c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3:18" ht="45" x14ac:dyDescent="0.2">
      <c r="C22" s="16" t="s">
        <v>36</v>
      </c>
      <c r="D22" s="11">
        <v>15000</v>
      </c>
      <c r="E22" s="17">
        <v>1126100000</v>
      </c>
      <c r="F22" s="19">
        <v>1250</v>
      </c>
      <c r="G22" s="19">
        <v>1250</v>
      </c>
      <c r="H22" s="19">
        <v>1250</v>
      </c>
      <c r="I22" s="19">
        <v>1250</v>
      </c>
      <c r="J22" s="19">
        <v>1250</v>
      </c>
      <c r="K22" s="19">
        <v>1250</v>
      </c>
      <c r="L22" s="19">
        <v>1250</v>
      </c>
      <c r="M22" s="19">
        <v>1250</v>
      </c>
      <c r="N22" s="19">
        <v>1250</v>
      </c>
      <c r="O22" s="19">
        <v>1250</v>
      </c>
      <c r="P22" s="19">
        <v>1250</v>
      </c>
      <c r="Q22" s="19">
        <v>1250</v>
      </c>
      <c r="R22" s="15">
        <f>SUM(F22:Q22)</f>
        <v>15000</v>
      </c>
    </row>
    <row r="23" spans="3:18" x14ac:dyDescent="0.2">
      <c r="C23" s="12" t="s">
        <v>37</v>
      </c>
      <c r="D23" s="5">
        <f>D24</f>
        <v>35798</v>
      </c>
      <c r="E23" s="20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5"/>
    </row>
    <row r="24" spans="3:18" x14ac:dyDescent="0.2">
      <c r="C24" s="16" t="s">
        <v>38</v>
      </c>
      <c r="D24" s="11">
        <v>35798</v>
      </c>
      <c r="E24" s="17">
        <v>1126100000</v>
      </c>
      <c r="F24" s="23">
        <v>2983.1666666666665</v>
      </c>
      <c r="G24" s="23">
        <v>2983.1666666666665</v>
      </c>
      <c r="H24" s="23">
        <v>2983.1666666666665</v>
      </c>
      <c r="I24" s="23">
        <v>2983.1666666666665</v>
      </c>
      <c r="J24" s="23">
        <v>2983.1666666666665</v>
      </c>
      <c r="K24" s="23">
        <v>2983.1666666666665</v>
      </c>
      <c r="L24" s="23">
        <v>2983.1666666666665</v>
      </c>
      <c r="M24" s="23">
        <v>2983.1666666666665</v>
      </c>
      <c r="N24" s="23">
        <v>2983.1666666666665</v>
      </c>
      <c r="O24" s="23">
        <v>2983.1666666666665</v>
      </c>
      <c r="P24" s="23">
        <v>2983.1666666666665</v>
      </c>
      <c r="Q24" s="23">
        <v>2983.1666666666665</v>
      </c>
      <c r="R24" s="15">
        <f>SUM(F24:Q24)</f>
        <v>35798</v>
      </c>
    </row>
    <row r="25" spans="3:18" ht="22.5" x14ac:dyDescent="0.2">
      <c r="C25" s="12" t="s">
        <v>39</v>
      </c>
      <c r="D25" s="5">
        <f>D26</f>
        <v>105000</v>
      </c>
      <c r="E25" s="17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15"/>
    </row>
    <row r="26" spans="3:18" ht="22.5" x14ac:dyDescent="0.2">
      <c r="C26" s="25" t="s">
        <v>40</v>
      </c>
      <c r="D26" s="26">
        <v>105000</v>
      </c>
      <c r="E26" s="17">
        <v>1126100000</v>
      </c>
      <c r="F26" s="19">
        <v>8750</v>
      </c>
      <c r="G26" s="19">
        <v>8750</v>
      </c>
      <c r="H26" s="19">
        <v>8750</v>
      </c>
      <c r="I26" s="19">
        <v>8750</v>
      </c>
      <c r="J26" s="19">
        <v>8750</v>
      </c>
      <c r="K26" s="19">
        <v>8750</v>
      </c>
      <c r="L26" s="19">
        <v>8750</v>
      </c>
      <c r="M26" s="19">
        <v>8750</v>
      </c>
      <c r="N26" s="19">
        <v>8750</v>
      </c>
      <c r="O26" s="19">
        <v>8750</v>
      </c>
      <c r="P26" s="19">
        <v>8750</v>
      </c>
      <c r="Q26" s="19">
        <v>8750</v>
      </c>
      <c r="R26" s="15">
        <f>SUM(F26:Q26)</f>
        <v>105000</v>
      </c>
    </row>
    <row r="27" spans="3:18" x14ac:dyDescent="0.2">
      <c r="C27" s="12" t="s">
        <v>41</v>
      </c>
      <c r="D27" s="11">
        <f>SUM(F27:Q27)</f>
        <v>0</v>
      </c>
      <c r="E27" s="20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5"/>
    </row>
    <row r="28" spans="3:18" ht="22.5" x14ac:dyDescent="0.2">
      <c r="C28" s="12" t="s">
        <v>42</v>
      </c>
      <c r="D28" s="11">
        <f>SUM(F28:Q28)</f>
        <v>0</v>
      </c>
      <c r="E28" s="20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5"/>
    </row>
    <row r="29" spans="3:18" x14ac:dyDescent="0.2">
      <c r="C29" s="21" t="s">
        <v>43</v>
      </c>
      <c r="D29" s="13">
        <v>0</v>
      </c>
      <c r="E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</row>
    <row r="30" spans="3:18" x14ac:dyDescent="0.2">
      <c r="C30" s="12" t="s">
        <v>44</v>
      </c>
      <c r="D30" s="13">
        <f>D31+D33+D35</f>
        <v>821332.22</v>
      </c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 spans="3:18" x14ac:dyDescent="0.2">
      <c r="C31" s="12" t="s">
        <v>45</v>
      </c>
      <c r="D31" s="13">
        <f t="shared" ref="D31:D33" si="3">D32</f>
        <v>670000</v>
      </c>
      <c r="E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3:18" x14ac:dyDescent="0.2">
      <c r="C32" s="16" t="s">
        <v>46</v>
      </c>
      <c r="D32" s="11">
        <v>670000</v>
      </c>
      <c r="E32" s="17">
        <v>1126100000</v>
      </c>
      <c r="F32" s="19">
        <v>55833.333333333336</v>
      </c>
      <c r="G32" s="19">
        <v>55833.333333333336</v>
      </c>
      <c r="H32" s="19">
        <v>55833.333333333336</v>
      </c>
      <c r="I32" s="19">
        <v>55833.333333333336</v>
      </c>
      <c r="J32" s="19">
        <v>55833.333333333336</v>
      </c>
      <c r="K32" s="19">
        <v>55833.333333333336</v>
      </c>
      <c r="L32" s="19">
        <v>55833.333333333336</v>
      </c>
      <c r="M32" s="19">
        <v>55833.333333333336</v>
      </c>
      <c r="N32" s="19">
        <v>55833.333333333336</v>
      </c>
      <c r="O32" s="19">
        <v>55833.333333333336</v>
      </c>
      <c r="P32" s="19">
        <v>55833.333333333336</v>
      </c>
      <c r="Q32" s="19">
        <v>55833.333333333336</v>
      </c>
      <c r="R32" s="15">
        <f t="shared" ref="R32:R36" si="4">SUM(F32:Q32)</f>
        <v>670000</v>
      </c>
    </row>
    <row r="33" spans="3:18" x14ac:dyDescent="0.2">
      <c r="C33" s="12" t="s">
        <v>47</v>
      </c>
      <c r="D33" s="5">
        <f t="shared" si="3"/>
        <v>150332.22</v>
      </c>
      <c r="E33" s="20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5"/>
    </row>
    <row r="34" spans="3:18" x14ac:dyDescent="0.2">
      <c r="C34" s="16" t="s">
        <v>48</v>
      </c>
      <c r="D34" s="11">
        <v>150332.22</v>
      </c>
      <c r="E34" s="17">
        <v>1126100000</v>
      </c>
      <c r="F34" s="19">
        <v>12527.684999999999</v>
      </c>
      <c r="G34" s="19">
        <v>12527.684999999999</v>
      </c>
      <c r="H34" s="19">
        <v>12527.684999999999</v>
      </c>
      <c r="I34" s="19">
        <v>12527.684999999999</v>
      </c>
      <c r="J34" s="19">
        <v>12527.684999999999</v>
      </c>
      <c r="K34" s="19">
        <v>12527.684999999999</v>
      </c>
      <c r="L34" s="19">
        <v>12527.684999999999</v>
      </c>
      <c r="M34" s="19">
        <v>12527.684999999999</v>
      </c>
      <c r="N34" s="19">
        <v>12527.684999999999</v>
      </c>
      <c r="O34" s="19">
        <v>12527.684999999999</v>
      </c>
      <c r="P34" s="19">
        <v>12527.684999999999</v>
      </c>
      <c r="Q34" s="19">
        <v>12527.684999999999</v>
      </c>
      <c r="R34" s="15">
        <f t="shared" si="4"/>
        <v>150332.22</v>
      </c>
    </row>
    <row r="35" spans="3:18" x14ac:dyDescent="0.2">
      <c r="C35" s="12" t="s">
        <v>49</v>
      </c>
      <c r="D35" s="5">
        <f>D36</f>
        <v>1000</v>
      </c>
      <c r="E35" s="20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5"/>
    </row>
    <row r="36" spans="3:18" x14ac:dyDescent="0.2">
      <c r="C36" s="16" t="s">
        <v>50</v>
      </c>
      <c r="D36" s="11">
        <v>1000</v>
      </c>
      <c r="E36" s="17">
        <v>1126100000</v>
      </c>
      <c r="F36" s="19">
        <v>83.333333333333329</v>
      </c>
      <c r="G36" s="19">
        <v>83.333333333333329</v>
      </c>
      <c r="H36" s="19">
        <v>83.333333333333329</v>
      </c>
      <c r="I36" s="19">
        <v>83.333333333333329</v>
      </c>
      <c r="J36" s="19">
        <v>83.333333333333329</v>
      </c>
      <c r="K36" s="19">
        <v>83.333333333333329</v>
      </c>
      <c r="L36" s="19">
        <v>83.333333333333329</v>
      </c>
      <c r="M36" s="19">
        <v>83.333333333333329</v>
      </c>
      <c r="N36" s="19">
        <v>83.333333333333329</v>
      </c>
      <c r="O36" s="19">
        <v>83.333333333333329</v>
      </c>
      <c r="P36" s="19">
        <v>83.333333333333329</v>
      </c>
      <c r="Q36" s="19">
        <v>83.333333333333329</v>
      </c>
      <c r="R36" s="15">
        <f t="shared" si="4"/>
        <v>1000.0000000000001</v>
      </c>
    </row>
    <row r="37" spans="3:18" x14ac:dyDescent="0.2">
      <c r="C37" s="12" t="s">
        <v>51</v>
      </c>
      <c r="D37" s="13">
        <v>0</v>
      </c>
      <c r="E37" s="20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5"/>
    </row>
    <row r="38" spans="3:18" ht="45" x14ac:dyDescent="0.2">
      <c r="C38" s="12" t="s">
        <v>52</v>
      </c>
      <c r="D38" s="13">
        <v>0</v>
      </c>
      <c r="E38" s="20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5"/>
    </row>
    <row r="39" spans="3:18" ht="22.5" x14ac:dyDescent="0.2">
      <c r="C39" s="12" t="s">
        <v>53</v>
      </c>
      <c r="D39" s="13">
        <v>0</v>
      </c>
      <c r="E39" s="20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5"/>
    </row>
    <row r="40" spans="3:18" x14ac:dyDescent="0.2">
      <c r="C40" s="27" t="s">
        <v>54</v>
      </c>
      <c r="D40" s="22">
        <f>D41+D45</f>
        <v>0</v>
      </c>
      <c r="E40" s="6" t="s">
        <v>55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5" t="s">
        <v>55</v>
      </c>
    </row>
    <row r="41" spans="3:18" ht="22.5" x14ac:dyDescent="0.2">
      <c r="C41" s="21" t="s">
        <v>56</v>
      </c>
      <c r="D41" s="22">
        <f>D42+D43</f>
        <v>0</v>
      </c>
      <c r="E41" s="6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15" t="s">
        <v>55</v>
      </c>
    </row>
    <row r="42" spans="3:18" ht="22.5" x14ac:dyDescent="0.2">
      <c r="C42" s="21" t="s">
        <v>57</v>
      </c>
      <c r="D42" s="22">
        <v>0</v>
      </c>
      <c r="E42" s="6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3:18" ht="22.5" x14ac:dyDescent="0.2">
      <c r="C43" s="12" t="s">
        <v>58</v>
      </c>
      <c r="D43" s="13">
        <v>0</v>
      </c>
      <c r="E43" s="20"/>
      <c r="F43" s="15"/>
      <c r="G43" s="15"/>
      <c r="H43" s="19"/>
      <c r="I43" s="19"/>
      <c r="J43" s="15"/>
      <c r="K43" s="15"/>
      <c r="L43" s="15"/>
      <c r="M43" s="15"/>
      <c r="N43" s="15"/>
      <c r="O43" s="15"/>
      <c r="P43" s="15"/>
      <c r="Q43" s="15"/>
      <c r="R43" s="15" t="s">
        <v>55</v>
      </c>
    </row>
    <row r="44" spans="3:18" ht="22.5" x14ac:dyDescent="0.2">
      <c r="C44" s="12" t="s">
        <v>59</v>
      </c>
      <c r="D44" s="13">
        <v>0</v>
      </c>
      <c r="E44" s="20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spans="3:18" ht="56.25" x14ac:dyDescent="0.2">
      <c r="C45" s="12" t="s">
        <v>60</v>
      </c>
      <c r="D45" s="13">
        <v>0</v>
      </c>
      <c r="E45" s="20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spans="3:18" x14ac:dyDescent="0.2">
      <c r="C46" s="12" t="s">
        <v>61</v>
      </c>
      <c r="D46" s="13">
        <f>D47+D51+D114+D115+D118</f>
        <v>17121389.170000002</v>
      </c>
      <c r="E46" s="14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</row>
    <row r="47" spans="3:18" ht="33.75" x14ac:dyDescent="0.2">
      <c r="C47" s="21" t="s">
        <v>62</v>
      </c>
      <c r="D47" s="13">
        <v>0</v>
      </c>
      <c r="E47" s="14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</row>
    <row r="48" spans="3:18" ht="33.75" x14ac:dyDescent="0.2">
      <c r="C48" s="21" t="s">
        <v>63</v>
      </c>
      <c r="D48" s="13">
        <v>0</v>
      </c>
      <c r="E48" s="14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</row>
    <row r="49" spans="3:18" ht="22.5" x14ac:dyDescent="0.2">
      <c r="C49" s="21" t="s">
        <v>64</v>
      </c>
      <c r="D49" s="13">
        <v>0</v>
      </c>
      <c r="E49" s="14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</row>
    <row r="50" spans="3:18" x14ac:dyDescent="0.2">
      <c r="C50" s="21" t="s">
        <v>65</v>
      </c>
      <c r="D50" s="13">
        <v>0</v>
      </c>
      <c r="E50" s="14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</row>
    <row r="51" spans="3:18" x14ac:dyDescent="0.2">
      <c r="C51" s="21" t="s">
        <v>66</v>
      </c>
      <c r="D51" s="29">
        <f>D52+D55+D65+D68+D73+D75+D78+D87+D97+D100+D103+D105+D107+D111</f>
        <v>17121389.170000002</v>
      </c>
      <c r="E51" s="14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</row>
    <row r="52" spans="3:18" x14ac:dyDescent="0.2">
      <c r="C52" s="21" t="s">
        <v>67</v>
      </c>
      <c r="D52" s="13">
        <f>SUM(D53:D54)</f>
        <v>215000</v>
      </c>
      <c r="E52" s="14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</row>
    <row r="53" spans="3:18" ht="22.5" x14ac:dyDescent="0.2">
      <c r="C53" s="16" t="s">
        <v>68</v>
      </c>
      <c r="D53" s="11">
        <v>80000</v>
      </c>
      <c r="E53" s="17">
        <v>1126100000</v>
      </c>
      <c r="F53" s="19">
        <v>6666.666666666667</v>
      </c>
      <c r="G53" s="19">
        <v>6666.666666666667</v>
      </c>
      <c r="H53" s="19">
        <v>6666.666666666667</v>
      </c>
      <c r="I53" s="19">
        <v>6666.666666666667</v>
      </c>
      <c r="J53" s="19">
        <v>6666.666666666667</v>
      </c>
      <c r="K53" s="19">
        <v>6666.666666666667</v>
      </c>
      <c r="L53" s="19">
        <v>6666.666666666667</v>
      </c>
      <c r="M53" s="19">
        <v>6666.666666666667</v>
      </c>
      <c r="N53" s="19">
        <v>6666.666666666667</v>
      </c>
      <c r="O53" s="19">
        <v>6666.666666666667</v>
      </c>
      <c r="P53" s="19">
        <v>6666.666666666667</v>
      </c>
      <c r="Q53" s="19">
        <v>6666.666666666667</v>
      </c>
      <c r="R53" s="15">
        <f t="shared" ref="R53:R64" si="5">SUM(F53:Q53)</f>
        <v>80000</v>
      </c>
    </row>
    <row r="54" spans="3:18" ht="33.75" x14ac:dyDescent="0.2">
      <c r="C54" s="16" t="s">
        <v>69</v>
      </c>
      <c r="D54" s="11">
        <v>135000</v>
      </c>
      <c r="E54" s="17">
        <v>1126100000</v>
      </c>
      <c r="F54" s="19">
        <v>11250</v>
      </c>
      <c r="G54" s="19">
        <v>11250</v>
      </c>
      <c r="H54" s="19">
        <v>11250</v>
      </c>
      <c r="I54" s="19">
        <v>11250</v>
      </c>
      <c r="J54" s="19">
        <v>11250</v>
      </c>
      <c r="K54" s="19">
        <v>11250</v>
      </c>
      <c r="L54" s="19">
        <v>11250</v>
      </c>
      <c r="M54" s="19">
        <v>11250</v>
      </c>
      <c r="N54" s="19">
        <v>11250</v>
      </c>
      <c r="O54" s="19">
        <v>11250</v>
      </c>
      <c r="P54" s="19">
        <v>11250</v>
      </c>
      <c r="Q54" s="19">
        <v>11250</v>
      </c>
      <c r="R54" s="15">
        <f t="shared" si="5"/>
        <v>135000</v>
      </c>
    </row>
    <row r="55" spans="3:18" x14ac:dyDescent="0.2">
      <c r="C55" s="12" t="s">
        <v>70</v>
      </c>
      <c r="D55" s="13">
        <f>SUM(D56:D64)</f>
        <v>3522680</v>
      </c>
      <c r="E55" s="20"/>
      <c r="F55" s="19" t="s">
        <v>55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5"/>
    </row>
    <row r="56" spans="3:18" ht="22.5" x14ac:dyDescent="0.2">
      <c r="C56" s="16" t="s">
        <v>71</v>
      </c>
      <c r="D56" s="11">
        <v>145680</v>
      </c>
      <c r="E56" s="17">
        <v>1126100000</v>
      </c>
      <c r="F56" s="19">
        <v>12140</v>
      </c>
      <c r="G56" s="19">
        <v>12140</v>
      </c>
      <c r="H56" s="19">
        <v>12140</v>
      </c>
      <c r="I56" s="19">
        <v>12140</v>
      </c>
      <c r="J56" s="19">
        <v>12140</v>
      </c>
      <c r="K56" s="19">
        <v>12140</v>
      </c>
      <c r="L56" s="19">
        <v>12140</v>
      </c>
      <c r="M56" s="19">
        <v>12140</v>
      </c>
      <c r="N56" s="19">
        <v>12140</v>
      </c>
      <c r="O56" s="19">
        <v>12140</v>
      </c>
      <c r="P56" s="19">
        <v>12140</v>
      </c>
      <c r="Q56" s="19">
        <v>12140</v>
      </c>
      <c r="R56" s="15">
        <f t="shared" si="5"/>
        <v>145680</v>
      </c>
    </row>
    <row r="57" spans="3:18" ht="22.5" x14ac:dyDescent="0.2">
      <c r="C57" s="16" t="s">
        <v>72</v>
      </c>
      <c r="D57" s="11">
        <v>2281000</v>
      </c>
      <c r="E57" s="17">
        <v>1126100000</v>
      </c>
      <c r="F57" s="19">
        <v>253050</v>
      </c>
      <c r="G57" s="19">
        <v>504000</v>
      </c>
      <c r="H57" s="19">
        <v>323840</v>
      </c>
      <c r="I57" s="19">
        <v>11400</v>
      </c>
      <c r="J57" s="19">
        <v>1680</v>
      </c>
      <c r="K57" s="19">
        <v>66800</v>
      </c>
      <c r="L57" s="19">
        <v>23310</v>
      </c>
      <c r="M57" s="19">
        <v>24460</v>
      </c>
      <c r="N57" s="19">
        <v>24460</v>
      </c>
      <c r="O57" s="19">
        <v>453310</v>
      </c>
      <c r="P57" s="19">
        <v>453310</v>
      </c>
      <c r="Q57" s="19">
        <v>141380</v>
      </c>
      <c r="R57" s="15">
        <f t="shared" si="5"/>
        <v>2281000</v>
      </c>
    </row>
    <row r="58" spans="3:18" ht="22.5" x14ac:dyDescent="0.2">
      <c r="C58" s="16" t="s">
        <v>73</v>
      </c>
      <c r="D58" s="30">
        <v>12000</v>
      </c>
      <c r="E58" s="17">
        <v>1126100000</v>
      </c>
      <c r="F58" s="19">
        <v>1000</v>
      </c>
      <c r="G58" s="19">
        <v>1000</v>
      </c>
      <c r="H58" s="19">
        <v>1000</v>
      </c>
      <c r="I58" s="19">
        <v>1000</v>
      </c>
      <c r="J58" s="19">
        <v>1000</v>
      </c>
      <c r="K58" s="19">
        <v>1000</v>
      </c>
      <c r="L58" s="19">
        <v>1000</v>
      </c>
      <c r="M58" s="19">
        <v>1000</v>
      </c>
      <c r="N58" s="19">
        <v>1000</v>
      </c>
      <c r="O58" s="19">
        <v>1000</v>
      </c>
      <c r="P58" s="19">
        <v>1000</v>
      </c>
      <c r="Q58" s="19">
        <v>1000</v>
      </c>
      <c r="R58" s="15">
        <f t="shared" si="5"/>
        <v>12000</v>
      </c>
    </row>
    <row r="59" spans="3:18" ht="22.5" x14ac:dyDescent="0.2">
      <c r="C59" s="16" t="s">
        <v>74</v>
      </c>
      <c r="D59" s="30">
        <v>15000</v>
      </c>
      <c r="E59" s="17">
        <v>1126100000</v>
      </c>
      <c r="F59" s="19">
        <v>1250</v>
      </c>
      <c r="G59" s="19">
        <v>1250</v>
      </c>
      <c r="H59" s="19">
        <v>1250</v>
      </c>
      <c r="I59" s="19">
        <v>1250</v>
      </c>
      <c r="J59" s="19">
        <v>1250</v>
      </c>
      <c r="K59" s="19">
        <v>1250</v>
      </c>
      <c r="L59" s="19">
        <v>1250</v>
      </c>
      <c r="M59" s="19">
        <v>1250</v>
      </c>
      <c r="N59" s="19">
        <v>1250</v>
      </c>
      <c r="O59" s="19">
        <v>1250</v>
      </c>
      <c r="P59" s="19">
        <v>1250</v>
      </c>
      <c r="Q59" s="19">
        <v>1250</v>
      </c>
      <c r="R59" s="15">
        <f t="shared" si="5"/>
        <v>15000</v>
      </c>
    </row>
    <row r="60" spans="3:18" ht="22.5" x14ac:dyDescent="0.2">
      <c r="C60" s="16" t="s">
        <v>75</v>
      </c>
      <c r="D60" s="30">
        <v>65000</v>
      </c>
      <c r="E60" s="17">
        <v>1126100000</v>
      </c>
      <c r="F60" s="19">
        <v>5416.666666666667</v>
      </c>
      <c r="G60" s="19">
        <v>5416.666666666667</v>
      </c>
      <c r="H60" s="19">
        <v>5416.666666666667</v>
      </c>
      <c r="I60" s="19">
        <v>5416.666666666667</v>
      </c>
      <c r="J60" s="19">
        <v>5416.666666666667</v>
      </c>
      <c r="K60" s="19">
        <v>5416.666666666667</v>
      </c>
      <c r="L60" s="19">
        <v>5416.666666666667</v>
      </c>
      <c r="M60" s="19">
        <v>5416.666666666667</v>
      </c>
      <c r="N60" s="19">
        <v>5416.666666666667</v>
      </c>
      <c r="O60" s="19">
        <v>5416.666666666667</v>
      </c>
      <c r="P60" s="19">
        <v>5416.666666666667</v>
      </c>
      <c r="Q60" s="19">
        <v>5416.666666666667</v>
      </c>
      <c r="R60" s="15">
        <f t="shared" si="5"/>
        <v>64999.999999999993</v>
      </c>
    </row>
    <row r="61" spans="3:18" ht="22.5" x14ac:dyDescent="0.2">
      <c r="C61" s="16" t="s">
        <v>76</v>
      </c>
      <c r="D61" s="30">
        <v>24000</v>
      </c>
      <c r="E61" s="17">
        <v>1126100000</v>
      </c>
      <c r="F61" s="19">
        <v>2000</v>
      </c>
      <c r="G61" s="19">
        <v>2000</v>
      </c>
      <c r="H61" s="19">
        <v>2000</v>
      </c>
      <c r="I61" s="19">
        <v>2000</v>
      </c>
      <c r="J61" s="19">
        <v>2000</v>
      </c>
      <c r="K61" s="19">
        <v>2000</v>
      </c>
      <c r="L61" s="19">
        <v>2000</v>
      </c>
      <c r="M61" s="19">
        <v>2000</v>
      </c>
      <c r="N61" s="19">
        <v>2000</v>
      </c>
      <c r="O61" s="19">
        <v>2000</v>
      </c>
      <c r="P61" s="19">
        <v>2000</v>
      </c>
      <c r="Q61" s="19">
        <v>2000</v>
      </c>
      <c r="R61" s="15">
        <f t="shared" si="5"/>
        <v>24000</v>
      </c>
    </row>
    <row r="62" spans="3:18" x14ac:dyDescent="0.2">
      <c r="C62" s="16" t="s">
        <v>77</v>
      </c>
      <c r="D62" s="30">
        <v>90000</v>
      </c>
      <c r="E62" s="17">
        <v>1126100000</v>
      </c>
      <c r="F62" s="19">
        <v>7500</v>
      </c>
      <c r="G62" s="19">
        <v>7500</v>
      </c>
      <c r="H62" s="19">
        <v>7500</v>
      </c>
      <c r="I62" s="19">
        <v>7500</v>
      </c>
      <c r="J62" s="19">
        <v>7500</v>
      </c>
      <c r="K62" s="19">
        <v>7500</v>
      </c>
      <c r="L62" s="19">
        <v>7500</v>
      </c>
      <c r="M62" s="19">
        <v>7500</v>
      </c>
      <c r="N62" s="19">
        <v>7500</v>
      </c>
      <c r="O62" s="19">
        <v>7500</v>
      </c>
      <c r="P62" s="19">
        <v>7500</v>
      </c>
      <c r="Q62" s="19">
        <v>7500</v>
      </c>
      <c r="R62" s="15">
        <f t="shared" si="5"/>
        <v>90000</v>
      </c>
    </row>
    <row r="63" spans="3:18" x14ac:dyDescent="0.2">
      <c r="C63" s="16" t="s">
        <v>78</v>
      </c>
      <c r="D63" s="30">
        <v>40000</v>
      </c>
      <c r="E63" s="17">
        <v>1126100000</v>
      </c>
      <c r="F63" s="19">
        <v>3333.3333333333335</v>
      </c>
      <c r="G63" s="19">
        <v>3333.3333333333335</v>
      </c>
      <c r="H63" s="19">
        <v>3333.3333333333335</v>
      </c>
      <c r="I63" s="19">
        <v>3333.3333333333335</v>
      </c>
      <c r="J63" s="19">
        <v>3333.3333333333335</v>
      </c>
      <c r="K63" s="19">
        <v>3333.3333333333335</v>
      </c>
      <c r="L63" s="19">
        <v>3333.3333333333335</v>
      </c>
      <c r="M63" s="19">
        <v>3333.3333333333335</v>
      </c>
      <c r="N63" s="19">
        <v>3333.3333333333335</v>
      </c>
      <c r="O63" s="19">
        <v>3333.3333333333335</v>
      </c>
      <c r="P63" s="19">
        <v>3333.3333333333335</v>
      </c>
      <c r="Q63" s="19">
        <v>3333.3333333333335</v>
      </c>
      <c r="R63" s="15">
        <f t="shared" si="5"/>
        <v>40000</v>
      </c>
    </row>
    <row r="64" spans="3:18" x14ac:dyDescent="0.2">
      <c r="C64" s="16" t="s">
        <v>79</v>
      </c>
      <c r="D64" s="30">
        <v>850000</v>
      </c>
      <c r="E64" s="17">
        <v>1126100000</v>
      </c>
      <c r="F64" s="19">
        <v>70833.333333333328</v>
      </c>
      <c r="G64" s="19">
        <v>70833.333333333328</v>
      </c>
      <c r="H64" s="19">
        <v>70833.333333333328</v>
      </c>
      <c r="I64" s="19">
        <v>70833.333333333328</v>
      </c>
      <c r="J64" s="19">
        <v>70833.333333333328</v>
      </c>
      <c r="K64" s="19">
        <v>70833.333333333328</v>
      </c>
      <c r="L64" s="19">
        <v>70833.333333333328</v>
      </c>
      <c r="M64" s="19">
        <v>70833.333333333328</v>
      </c>
      <c r="N64" s="19">
        <v>70833.333333333328</v>
      </c>
      <c r="O64" s="19">
        <v>70833.333333333328</v>
      </c>
      <c r="P64" s="19">
        <v>70833.333333333328</v>
      </c>
      <c r="Q64" s="19">
        <v>70833.333333333328</v>
      </c>
      <c r="R64" s="15">
        <f t="shared" si="5"/>
        <v>850000.00000000012</v>
      </c>
    </row>
    <row r="65" spans="3:18" x14ac:dyDescent="0.2">
      <c r="C65" s="21" t="s">
        <v>80</v>
      </c>
      <c r="D65" s="13">
        <f>D66+D67</f>
        <v>565580.94999999995</v>
      </c>
      <c r="E65" s="14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 t="s">
        <v>55</v>
      </c>
    </row>
    <row r="66" spans="3:18" x14ac:dyDescent="0.2">
      <c r="C66" s="16" t="s">
        <v>81</v>
      </c>
      <c r="D66" s="31">
        <v>550000</v>
      </c>
      <c r="E66" s="17">
        <v>1126100000</v>
      </c>
      <c r="F66" s="19">
        <v>45833.333333333336</v>
      </c>
      <c r="G66" s="19">
        <v>45833.333333333336</v>
      </c>
      <c r="H66" s="19">
        <v>45833.333333333336</v>
      </c>
      <c r="I66" s="19">
        <v>45833.333333333336</v>
      </c>
      <c r="J66" s="19">
        <v>45833.333333333336</v>
      </c>
      <c r="K66" s="19">
        <v>45833.333333333336</v>
      </c>
      <c r="L66" s="19">
        <v>45833.333333333336</v>
      </c>
      <c r="M66" s="19">
        <v>45833.333333333336</v>
      </c>
      <c r="N66" s="19">
        <v>45833.333333333336</v>
      </c>
      <c r="O66" s="19">
        <v>45833.333333333336</v>
      </c>
      <c r="P66" s="19">
        <v>45833.333333333336</v>
      </c>
      <c r="Q66" s="19">
        <v>45833.333333333336</v>
      </c>
      <c r="R66" s="15">
        <f t="shared" ref="R66:R72" si="6">SUM(F66:Q66)</f>
        <v>549999.99999999988</v>
      </c>
    </row>
    <row r="67" spans="3:18" x14ac:dyDescent="0.2">
      <c r="C67" s="16" t="s">
        <v>82</v>
      </c>
      <c r="D67" s="11">
        <v>15580.95</v>
      </c>
      <c r="E67" s="17">
        <v>1126100000</v>
      </c>
      <c r="F67" s="19">
        <v>1298.4100000000001</v>
      </c>
      <c r="G67" s="19">
        <v>1298.4100000000001</v>
      </c>
      <c r="H67" s="19">
        <v>1298.4100000000001</v>
      </c>
      <c r="I67" s="19">
        <v>1298.4100000000001</v>
      </c>
      <c r="J67" s="19">
        <v>1298.4100000000001</v>
      </c>
      <c r="K67" s="19">
        <v>1298.4100000000001</v>
      </c>
      <c r="L67" s="19">
        <v>1298.4100000000001</v>
      </c>
      <c r="M67" s="19">
        <v>1298.4100000000001</v>
      </c>
      <c r="N67" s="19">
        <v>1298.4100000000001</v>
      </c>
      <c r="O67" s="19">
        <v>1298.4100000000001</v>
      </c>
      <c r="P67" s="19">
        <v>1298.4100000000001</v>
      </c>
      <c r="Q67" s="19">
        <v>1298.44</v>
      </c>
      <c r="R67" s="15">
        <f t="shared" si="6"/>
        <v>15580.95</v>
      </c>
    </row>
    <row r="68" spans="3:18" x14ac:dyDescent="0.2">
      <c r="C68" s="12" t="s">
        <v>83</v>
      </c>
      <c r="D68" s="13">
        <f>SUM(D69:D72)</f>
        <v>33000</v>
      </c>
      <c r="E68" s="20"/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5"/>
    </row>
    <row r="69" spans="3:18" x14ac:dyDescent="0.2">
      <c r="C69" s="16" t="s">
        <v>84</v>
      </c>
      <c r="D69" s="11">
        <v>25000</v>
      </c>
      <c r="E69" s="17">
        <v>1126100000</v>
      </c>
      <c r="F69" s="19">
        <v>0</v>
      </c>
      <c r="G69" s="19">
        <v>0</v>
      </c>
      <c r="H69" s="19">
        <v>25000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5">
        <f t="shared" si="6"/>
        <v>25000</v>
      </c>
    </row>
    <row r="70" spans="3:18" ht="22.5" x14ac:dyDescent="0.2">
      <c r="C70" s="16" t="s">
        <v>85</v>
      </c>
      <c r="D70" s="11">
        <v>5000</v>
      </c>
      <c r="E70" s="17">
        <v>1126100000</v>
      </c>
      <c r="F70" s="19">
        <v>416.66666666666669</v>
      </c>
      <c r="G70" s="19">
        <v>416.66666666666669</v>
      </c>
      <c r="H70" s="19">
        <v>416.66666666666669</v>
      </c>
      <c r="I70" s="19">
        <v>416.66666666666669</v>
      </c>
      <c r="J70" s="19">
        <v>416.66666666666669</v>
      </c>
      <c r="K70" s="19">
        <v>416.66666666666669</v>
      </c>
      <c r="L70" s="19">
        <v>416.66666666666669</v>
      </c>
      <c r="M70" s="19">
        <v>416.66666666666669</v>
      </c>
      <c r="N70" s="19">
        <v>416.66666666666669</v>
      </c>
      <c r="O70" s="19">
        <v>416.66666666666669</v>
      </c>
      <c r="P70" s="19">
        <v>416.66666666666669</v>
      </c>
      <c r="Q70" s="19">
        <v>416.66666666666669</v>
      </c>
      <c r="R70" s="15">
        <f t="shared" si="6"/>
        <v>5000</v>
      </c>
    </row>
    <row r="71" spans="3:18" x14ac:dyDescent="0.2">
      <c r="C71" s="16" t="s">
        <v>86</v>
      </c>
      <c r="D71" s="11">
        <v>2000</v>
      </c>
      <c r="E71" s="17">
        <v>1126100000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1000</v>
      </c>
      <c r="L71" s="19">
        <v>0</v>
      </c>
      <c r="M71" s="19">
        <v>0</v>
      </c>
      <c r="N71" s="19">
        <v>0</v>
      </c>
      <c r="O71" s="19">
        <v>0</v>
      </c>
      <c r="P71" s="19"/>
      <c r="Q71" s="19">
        <v>1000</v>
      </c>
      <c r="R71" s="15">
        <f t="shared" si="6"/>
        <v>2000</v>
      </c>
    </row>
    <row r="72" spans="3:18" ht="22.5" x14ac:dyDescent="0.2">
      <c r="C72" s="16" t="s">
        <v>87</v>
      </c>
      <c r="D72" s="11">
        <v>1000</v>
      </c>
      <c r="E72" s="17">
        <v>1126100000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1000</v>
      </c>
      <c r="L72" s="19"/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5">
        <f t="shared" si="6"/>
        <v>1000</v>
      </c>
    </row>
    <row r="73" spans="3:18" x14ac:dyDescent="0.2">
      <c r="C73" s="12" t="s">
        <v>88</v>
      </c>
      <c r="D73" s="13">
        <f>D74</f>
        <v>45000</v>
      </c>
      <c r="E73" s="20"/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5"/>
    </row>
    <row r="74" spans="3:18" x14ac:dyDescent="0.2">
      <c r="C74" s="16" t="s">
        <v>89</v>
      </c>
      <c r="D74" s="1">
        <v>45000</v>
      </c>
      <c r="E74" s="17">
        <v>1126100000</v>
      </c>
      <c r="F74" s="19">
        <v>3750</v>
      </c>
      <c r="G74" s="19">
        <v>3750</v>
      </c>
      <c r="H74" s="19">
        <v>3750</v>
      </c>
      <c r="I74" s="19">
        <v>3750</v>
      </c>
      <c r="J74" s="19">
        <v>3750</v>
      </c>
      <c r="K74" s="19">
        <v>3750</v>
      </c>
      <c r="L74" s="19">
        <v>3750</v>
      </c>
      <c r="M74" s="19">
        <v>3750</v>
      </c>
      <c r="N74" s="19">
        <v>3750</v>
      </c>
      <c r="O74" s="19">
        <v>3750</v>
      </c>
      <c r="P74" s="19">
        <v>3750</v>
      </c>
      <c r="Q74" s="19">
        <v>3750</v>
      </c>
      <c r="R74" s="15">
        <f t="shared" ref="R74:R77" si="7">SUM(F74:Q74)</f>
        <v>45000</v>
      </c>
    </row>
    <row r="75" spans="3:18" x14ac:dyDescent="0.2">
      <c r="C75" s="12" t="s">
        <v>90</v>
      </c>
      <c r="D75" s="13">
        <f>D76+D77</f>
        <v>750650</v>
      </c>
      <c r="E75" s="20"/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5"/>
    </row>
    <row r="76" spans="3:18" ht="22.5" x14ac:dyDescent="0.2">
      <c r="C76" s="16" t="s">
        <v>91</v>
      </c>
      <c r="D76" s="11">
        <v>200000</v>
      </c>
      <c r="E76" s="17">
        <v>1126100000</v>
      </c>
      <c r="F76" s="19">
        <v>16666.666666666668</v>
      </c>
      <c r="G76" s="19">
        <v>16666.666666666668</v>
      </c>
      <c r="H76" s="19">
        <v>16666.666666666668</v>
      </c>
      <c r="I76" s="19">
        <v>16666.666666666668</v>
      </c>
      <c r="J76" s="19">
        <v>16666.666666666668</v>
      </c>
      <c r="K76" s="19">
        <v>16666.666666666668</v>
      </c>
      <c r="L76" s="19">
        <v>16666.666666666668</v>
      </c>
      <c r="M76" s="19">
        <v>16666.666666666668</v>
      </c>
      <c r="N76" s="19">
        <v>16666.666666666668</v>
      </c>
      <c r="O76" s="19">
        <v>16666.666666666668</v>
      </c>
      <c r="P76" s="19">
        <v>16666.666666666668</v>
      </c>
      <c r="Q76" s="19">
        <v>16666.666666666668</v>
      </c>
      <c r="R76" s="15">
        <f t="shared" si="7"/>
        <v>199999.99999999997</v>
      </c>
    </row>
    <row r="77" spans="3:18" ht="22.5" x14ac:dyDescent="0.2">
      <c r="C77" s="16" t="s">
        <v>92</v>
      </c>
      <c r="D77" s="11">
        <v>550650</v>
      </c>
      <c r="E77" s="17">
        <v>1126100000</v>
      </c>
      <c r="F77" s="19">
        <v>45887.5</v>
      </c>
      <c r="G77" s="19">
        <v>45887.5</v>
      </c>
      <c r="H77" s="19">
        <v>45887.5</v>
      </c>
      <c r="I77" s="19">
        <v>45887.5</v>
      </c>
      <c r="J77" s="19">
        <v>45887.5</v>
      </c>
      <c r="K77" s="19">
        <v>45887.5</v>
      </c>
      <c r="L77" s="19">
        <v>45887.5</v>
      </c>
      <c r="M77" s="19">
        <v>45887.5</v>
      </c>
      <c r="N77" s="19">
        <v>45887.5</v>
      </c>
      <c r="O77" s="19">
        <v>45887.5</v>
      </c>
      <c r="P77" s="19">
        <v>45887.5</v>
      </c>
      <c r="Q77" s="19">
        <v>45887.5</v>
      </c>
      <c r="R77" s="15">
        <f t="shared" si="7"/>
        <v>550650</v>
      </c>
    </row>
    <row r="78" spans="3:18" x14ac:dyDescent="0.2">
      <c r="C78" s="12" t="s">
        <v>93</v>
      </c>
      <c r="D78" s="13">
        <f>SUM(D79:D86)</f>
        <v>264889.08</v>
      </c>
      <c r="E78" s="20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5"/>
    </row>
    <row r="79" spans="3:18" ht="22.5" x14ac:dyDescent="0.2">
      <c r="C79" s="16" t="s">
        <v>94</v>
      </c>
      <c r="D79" s="11">
        <v>12000</v>
      </c>
      <c r="E79" s="17">
        <v>1126100000</v>
      </c>
      <c r="F79" s="19">
        <v>1000</v>
      </c>
      <c r="G79" s="19">
        <v>1000</v>
      </c>
      <c r="H79" s="19">
        <v>1000</v>
      </c>
      <c r="I79" s="19">
        <v>1000</v>
      </c>
      <c r="J79" s="19">
        <v>1000</v>
      </c>
      <c r="K79" s="19">
        <v>1000</v>
      </c>
      <c r="L79" s="19">
        <v>1000</v>
      </c>
      <c r="M79" s="19">
        <v>1000</v>
      </c>
      <c r="N79" s="19">
        <v>1000</v>
      </c>
      <c r="O79" s="19">
        <v>1000</v>
      </c>
      <c r="P79" s="19">
        <v>1000</v>
      </c>
      <c r="Q79" s="19">
        <v>1000</v>
      </c>
      <c r="R79" s="15">
        <f t="shared" ref="R79:R86" si="8">SUM(F79:Q79)</f>
        <v>12000</v>
      </c>
    </row>
    <row r="80" spans="3:18" ht="22.5" x14ac:dyDescent="0.2">
      <c r="C80" s="16" t="s">
        <v>95</v>
      </c>
      <c r="D80" s="11">
        <v>42000</v>
      </c>
      <c r="E80" s="17">
        <v>1126100000</v>
      </c>
      <c r="F80" s="19">
        <v>3500</v>
      </c>
      <c r="G80" s="19">
        <v>3500</v>
      </c>
      <c r="H80" s="19">
        <v>3500</v>
      </c>
      <c r="I80" s="19">
        <v>3500</v>
      </c>
      <c r="J80" s="19">
        <v>3500</v>
      </c>
      <c r="K80" s="19">
        <v>3500</v>
      </c>
      <c r="L80" s="19">
        <v>3500</v>
      </c>
      <c r="M80" s="19">
        <v>3500</v>
      </c>
      <c r="N80" s="19">
        <v>3500</v>
      </c>
      <c r="O80" s="19">
        <v>3500</v>
      </c>
      <c r="P80" s="19">
        <v>3500</v>
      </c>
      <c r="Q80" s="19">
        <v>3500</v>
      </c>
      <c r="R80" s="15">
        <f t="shared" si="8"/>
        <v>42000</v>
      </c>
    </row>
    <row r="81" spans="3:18" ht="22.5" x14ac:dyDescent="0.2">
      <c r="C81" s="16" t="s">
        <v>96</v>
      </c>
      <c r="D81" s="11">
        <v>115000</v>
      </c>
      <c r="E81" s="17">
        <v>1126100000</v>
      </c>
      <c r="F81" s="19">
        <v>9583.3333333333339</v>
      </c>
      <c r="G81" s="19">
        <v>9583.3333333333339</v>
      </c>
      <c r="H81" s="19">
        <v>9583.3333333333339</v>
      </c>
      <c r="I81" s="19">
        <v>9583.3333333333339</v>
      </c>
      <c r="J81" s="19">
        <v>9583.3333333333339</v>
      </c>
      <c r="K81" s="19">
        <v>9583.3333333333339</v>
      </c>
      <c r="L81" s="19">
        <v>9583.3333333333339</v>
      </c>
      <c r="M81" s="19">
        <v>9583.3333333333339</v>
      </c>
      <c r="N81" s="19">
        <v>9583.3333333333339</v>
      </c>
      <c r="O81" s="19">
        <v>9583.3333333333339</v>
      </c>
      <c r="P81" s="19">
        <v>9583.3333333333339</v>
      </c>
      <c r="Q81" s="19">
        <v>9583.3333333333339</v>
      </c>
      <c r="R81" s="15">
        <f t="shared" si="8"/>
        <v>114999.99999999999</v>
      </c>
    </row>
    <row r="82" spans="3:18" ht="22.5" x14ac:dyDescent="0.2">
      <c r="C82" s="16" t="s">
        <v>97</v>
      </c>
      <c r="D82" s="11">
        <v>83000</v>
      </c>
      <c r="E82" s="17">
        <v>1126100000</v>
      </c>
      <c r="F82" s="19">
        <v>6916.666666666667</v>
      </c>
      <c r="G82" s="19">
        <v>6916.666666666667</v>
      </c>
      <c r="H82" s="19">
        <v>6916.666666666667</v>
      </c>
      <c r="I82" s="19">
        <v>6916.666666666667</v>
      </c>
      <c r="J82" s="19">
        <v>6916.666666666667</v>
      </c>
      <c r="K82" s="19">
        <v>6916.666666666667</v>
      </c>
      <c r="L82" s="19">
        <v>6916.666666666667</v>
      </c>
      <c r="M82" s="19">
        <v>6916.666666666667</v>
      </c>
      <c r="N82" s="19">
        <v>6916.666666666667</v>
      </c>
      <c r="O82" s="19">
        <v>6916.666666666667</v>
      </c>
      <c r="P82" s="19">
        <v>6916.666666666667</v>
      </c>
      <c r="Q82" s="19">
        <v>6916.666666666667</v>
      </c>
      <c r="R82" s="15">
        <f t="shared" si="8"/>
        <v>83000</v>
      </c>
    </row>
    <row r="83" spans="3:18" ht="22.5" x14ac:dyDescent="0.2">
      <c r="C83" s="16" t="s">
        <v>98</v>
      </c>
      <c r="D83" s="11">
        <v>2000</v>
      </c>
      <c r="E83" s="17">
        <v>1126100000</v>
      </c>
      <c r="F83" s="19">
        <v>166.66666666666666</v>
      </c>
      <c r="G83" s="19">
        <v>166.66666666666666</v>
      </c>
      <c r="H83" s="19">
        <v>166.66666666666666</v>
      </c>
      <c r="I83" s="19">
        <v>166.66666666666666</v>
      </c>
      <c r="J83" s="19">
        <v>166.66666666666666</v>
      </c>
      <c r="K83" s="19">
        <v>166.66666666666666</v>
      </c>
      <c r="L83" s="19">
        <v>166.66666666666666</v>
      </c>
      <c r="M83" s="19">
        <v>166.66666666666666</v>
      </c>
      <c r="N83" s="19">
        <v>166.66666666666666</v>
      </c>
      <c r="O83" s="19">
        <v>166.66666666666666</v>
      </c>
      <c r="P83" s="19">
        <v>166.66666666666666</v>
      </c>
      <c r="Q83" s="19">
        <v>166.66666666666666</v>
      </c>
      <c r="R83" s="15">
        <f t="shared" si="8"/>
        <v>2000.0000000000002</v>
      </c>
    </row>
    <row r="84" spans="3:18" ht="22.5" x14ac:dyDescent="0.2">
      <c r="C84" s="32" t="s">
        <v>99</v>
      </c>
      <c r="D84" s="18">
        <v>2646.5</v>
      </c>
      <c r="E84" s="17">
        <v>1126100000</v>
      </c>
      <c r="F84" s="19">
        <v>220.54166666666666</v>
      </c>
      <c r="G84" s="19">
        <v>220.54166666666666</v>
      </c>
      <c r="H84" s="19">
        <v>220.54166666666666</v>
      </c>
      <c r="I84" s="19">
        <v>220.54166666666666</v>
      </c>
      <c r="J84" s="19">
        <v>220.54166666666666</v>
      </c>
      <c r="K84" s="19">
        <v>220.54166666666666</v>
      </c>
      <c r="L84" s="19">
        <v>220.54166666666666</v>
      </c>
      <c r="M84" s="19">
        <v>220.54166666666666</v>
      </c>
      <c r="N84" s="19">
        <v>220.54166666666666</v>
      </c>
      <c r="O84" s="19">
        <v>220.54166666666666</v>
      </c>
      <c r="P84" s="19">
        <v>220.54166666666666</v>
      </c>
      <c r="Q84" s="19">
        <v>220.54166666666666</v>
      </c>
      <c r="R84" s="15">
        <f t="shared" si="8"/>
        <v>2646.5</v>
      </c>
    </row>
    <row r="85" spans="3:18" ht="22.5" x14ac:dyDescent="0.2">
      <c r="C85" s="32" t="s">
        <v>100</v>
      </c>
      <c r="D85" s="18">
        <v>7000</v>
      </c>
      <c r="E85" s="17">
        <v>1126100000</v>
      </c>
      <c r="F85" s="19">
        <v>583.33333333333337</v>
      </c>
      <c r="G85" s="19">
        <v>583.33333333333337</v>
      </c>
      <c r="H85" s="19">
        <v>583.33333333333337</v>
      </c>
      <c r="I85" s="19">
        <v>583.33333333333337</v>
      </c>
      <c r="J85" s="19">
        <v>583.33333333333337</v>
      </c>
      <c r="K85" s="19">
        <v>583.33333333333337</v>
      </c>
      <c r="L85" s="19">
        <v>583.33333333333337</v>
      </c>
      <c r="M85" s="19">
        <v>583.33333333333337</v>
      </c>
      <c r="N85" s="19">
        <v>583.33333333333337</v>
      </c>
      <c r="O85" s="19">
        <v>583.33333333333337</v>
      </c>
      <c r="P85" s="19">
        <v>583.33333333333337</v>
      </c>
      <c r="Q85" s="19">
        <v>583.33333333333337</v>
      </c>
      <c r="R85" s="15">
        <f t="shared" si="8"/>
        <v>6999.9999999999991</v>
      </c>
    </row>
    <row r="86" spans="3:18" ht="22.5" x14ac:dyDescent="0.2">
      <c r="C86" s="32" t="s">
        <v>101</v>
      </c>
      <c r="D86" s="18">
        <v>1242.58</v>
      </c>
      <c r="E86" s="17">
        <v>1126100000</v>
      </c>
      <c r="F86" s="19"/>
      <c r="G86" s="19"/>
      <c r="H86" s="19"/>
      <c r="I86" s="19"/>
      <c r="J86" s="19"/>
      <c r="K86" s="19">
        <v>1242.58</v>
      </c>
      <c r="L86" s="19"/>
      <c r="M86" s="19"/>
      <c r="N86" s="19"/>
      <c r="O86" s="19"/>
      <c r="P86" s="19"/>
      <c r="Q86" s="19"/>
      <c r="R86" s="15">
        <f t="shared" si="8"/>
        <v>1242.58</v>
      </c>
    </row>
    <row r="87" spans="3:18" ht="22.5" x14ac:dyDescent="0.2">
      <c r="C87" s="12" t="s">
        <v>102</v>
      </c>
      <c r="D87" s="13">
        <f>SUM(D88:D96)</f>
        <v>1425624.9500000002</v>
      </c>
      <c r="E87" s="20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3:18" ht="22.5" x14ac:dyDescent="0.2">
      <c r="C88" s="16" t="s">
        <v>103</v>
      </c>
      <c r="D88" s="33">
        <v>614714.41</v>
      </c>
      <c r="E88" s="17">
        <v>1126100000</v>
      </c>
      <c r="F88" s="34">
        <v>51226.2</v>
      </c>
      <c r="G88" s="34">
        <v>51226.2</v>
      </c>
      <c r="H88" s="34">
        <v>51226.2</v>
      </c>
      <c r="I88" s="34">
        <v>51226.2</v>
      </c>
      <c r="J88" s="34">
        <v>51226.2</v>
      </c>
      <c r="K88" s="34">
        <v>51226.2</v>
      </c>
      <c r="L88" s="34">
        <v>51226.2</v>
      </c>
      <c r="M88" s="34">
        <v>51226.2</v>
      </c>
      <c r="N88" s="34">
        <v>51226.2</v>
      </c>
      <c r="O88" s="34">
        <v>51226.2</v>
      </c>
      <c r="P88" s="34">
        <v>51226.2</v>
      </c>
      <c r="Q88" s="34">
        <v>51226.21</v>
      </c>
      <c r="R88" s="15">
        <f t="shared" ref="R88:R96" si="9">SUM(F88:Q88)</f>
        <v>614714.41</v>
      </c>
    </row>
    <row r="89" spans="3:18" ht="22.5" x14ac:dyDescent="0.2">
      <c r="C89" s="16" t="s">
        <v>104</v>
      </c>
      <c r="D89" s="11">
        <v>11835.76</v>
      </c>
      <c r="E89" s="17">
        <v>1126100000</v>
      </c>
      <c r="F89" s="23">
        <v>986.31</v>
      </c>
      <c r="G89" s="23">
        <v>986.31</v>
      </c>
      <c r="H89" s="23">
        <v>986.31</v>
      </c>
      <c r="I89" s="23">
        <v>986.31</v>
      </c>
      <c r="J89" s="23">
        <v>986.31</v>
      </c>
      <c r="K89" s="23">
        <v>986.31</v>
      </c>
      <c r="L89" s="23">
        <v>986.31</v>
      </c>
      <c r="M89" s="23">
        <v>986.31</v>
      </c>
      <c r="N89" s="23">
        <v>986.31</v>
      </c>
      <c r="O89" s="23">
        <v>986.31</v>
      </c>
      <c r="P89" s="23">
        <v>986.31</v>
      </c>
      <c r="Q89" s="23">
        <v>986.35</v>
      </c>
      <c r="R89" s="15">
        <f t="shared" si="9"/>
        <v>11835.759999999997</v>
      </c>
    </row>
    <row r="90" spans="3:18" ht="22.5" x14ac:dyDescent="0.2">
      <c r="C90" s="16" t="s">
        <v>105</v>
      </c>
      <c r="D90" s="11">
        <v>90000</v>
      </c>
      <c r="E90" s="17">
        <v>1126100000</v>
      </c>
      <c r="F90" s="23">
        <v>7500</v>
      </c>
      <c r="G90" s="23">
        <v>7500</v>
      </c>
      <c r="H90" s="23">
        <v>7500</v>
      </c>
      <c r="I90" s="23">
        <v>7500</v>
      </c>
      <c r="J90" s="23">
        <v>7500</v>
      </c>
      <c r="K90" s="23">
        <v>7500</v>
      </c>
      <c r="L90" s="23">
        <v>7500</v>
      </c>
      <c r="M90" s="23">
        <v>7500</v>
      </c>
      <c r="N90" s="23">
        <v>7500</v>
      </c>
      <c r="O90" s="23">
        <v>7500</v>
      </c>
      <c r="P90" s="23">
        <v>7500</v>
      </c>
      <c r="Q90" s="23">
        <v>7500</v>
      </c>
      <c r="R90" s="15">
        <f t="shared" si="9"/>
        <v>90000</v>
      </c>
    </row>
    <row r="91" spans="3:18" ht="22.5" x14ac:dyDescent="0.2">
      <c r="C91" s="16" t="s">
        <v>106</v>
      </c>
      <c r="D91" s="11">
        <v>43589.46</v>
      </c>
      <c r="E91" s="17">
        <v>1126100000</v>
      </c>
      <c r="F91" s="24">
        <v>3632.45</v>
      </c>
      <c r="G91" s="24">
        <v>3632.45</v>
      </c>
      <c r="H91" s="24">
        <v>3632.45</v>
      </c>
      <c r="I91" s="24">
        <v>3632.45</v>
      </c>
      <c r="J91" s="24">
        <v>3632.45</v>
      </c>
      <c r="K91" s="24">
        <v>3632.45</v>
      </c>
      <c r="L91" s="24">
        <v>3632.45</v>
      </c>
      <c r="M91" s="24">
        <v>3632.45</v>
      </c>
      <c r="N91" s="24">
        <v>3632.45</v>
      </c>
      <c r="O91" s="24">
        <v>3632.45</v>
      </c>
      <c r="P91" s="24">
        <v>3632.45</v>
      </c>
      <c r="Q91" s="24">
        <v>3632.51</v>
      </c>
      <c r="R91" s="15">
        <f t="shared" si="9"/>
        <v>43589.46</v>
      </c>
    </row>
    <row r="92" spans="3:18" ht="22.5" x14ac:dyDescent="0.2">
      <c r="C92" s="16" t="s">
        <v>107</v>
      </c>
      <c r="D92" s="11">
        <v>57990.15</v>
      </c>
      <c r="E92" s="17">
        <v>1126100000</v>
      </c>
      <c r="F92" s="23">
        <v>4832.51</v>
      </c>
      <c r="G92" s="23">
        <v>4832.51</v>
      </c>
      <c r="H92" s="23">
        <v>4832.51</v>
      </c>
      <c r="I92" s="23">
        <v>4832.51</v>
      </c>
      <c r="J92" s="23">
        <v>4832.51</v>
      </c>
      <c r="K92" s="23">
        <v>4832.51</v>
      </c>
      <c r="L92" s="23">
        <v>4832.51</v>
      </c>
      <c r="M92" s="23">
        <v>4832.51</v>
      </c>
      <c r="N92" s="23">
        <v>4832.51</v>
      </c>
      <c r="O92" s="23">
        <v>4832.51</v>
      </c>
      <c r="P92" s="23">
        <v>4832.51</v>
      </c>
      <c r="Q92" s="23">
        <v>4832.54</v>
      </c>
      <c r="R92" s="15">
        <f t="shared" si="9"/>
        <v>57990.150000000016</v>
      </c>
    </row>
    <row r="93" spans="3:18" ht="22.5" x14ac:dyDescent="0.2">
      <c r="C93" s="16" t="s">
        <v>108</v>
      </c>
      <c r="D93" s="11">
        <v>5547.68</v>
      </c>
      <c r="E93" s="17">
        <v>1126100000</v>
      </c>
      <c r="F93" s="23"/>
      <c r="G93" s="23"/>
      <c r="H93" s="23"/>
      <c r="I93" s="23"/>
      <c r="J93" s="23">
        <v>5547.68</v>
      </c>
      <c r="K93" s="23"/>
      <c r="L93" s="23"/>
      <c r="M93" s="23"/>
      <c r="N93" s="23"/>
      <c r="O93" s="23"/>
      <c r="P93" s="23"/>
      <c r="Q93" s="23"/>
      <c r="R93" s="15">
        <f t="shared" si="9"/>
        <v>5547.68</v>
      </c>
    </row>
    <row r="94" spans="3:18" ht="33.75" x14ac:dyDescent="0.2">
      <c r="C94" s="35" t="s">
        <v>109</v>
      </c>
      <c r="D94" s="11">
        <v>518773.7</v>
      </c>
      <c r="E94" s="17">
        <v>1126100000</v>
      </c>
      <c r="F94" s="23">
        <v>43231.14</v>
      </c>
      <c r="G94" s="23">
        <v>43231.14</v>
      </c>
      <c r="H94" s="23">
        <v>43231.14</v>
      </c>
      <c r="I94" s="23">
        <v>43231.14</v>
      </c>
      <c r="J94" s="23">
        <v>43231.14</v>
      </c>
      <c r="K94" s="23">
        <v>43231.14</v>
      </c>
      <c r="L94" s="23">
        <v>43231.14</v>
      </c>
      <c r="M94" s="23">
        <v>43231.14</v>
      </c>
      <c r="N94" s="23">
        <v>43231.14</v>
      </c>
      <c r="O94" s="23">
        <v>43231.14</v>
      </c>
      <c r="P94" s="23">
        <v>43231.14</v>
      </c>
      <c r="Q94" s="23">
        <v>43231.16</v>
      </c>
      <c r="R94" s="15">
        <f t="shared" si="9"/>
        <v>518773.70000000007</v>
      </c>
    </row>
    <row r="95" spans="3:18" ht="22.5" x14ac:dyDescent="0.2">
      <c r="C95" s="16" t="s">
        <v>110</v>
      </c>
      <c r="D95" s="11">
        <v>75672.490000000005</v>
      </c>
      <c r="E95" s="17">
        <v>1126100000</v>
      </c>
      <c r="F95" s="23">
        <v>6306.04</v>
      </c>
      <c r="G95" s="23">
        <v>6306.04</v>
      </c>
      <c r="H95" s="23">
        <v>6306.04</v>
      </c>
      <c r="I95" s="23">
        <v>6306.04</v>
      </c>
      <c r="J95" s="23">
        <v>6306.04</v>
      </c>
      <c r="K95" s="23">
        <v>6306.04</v>
      </c>
      <c r="L95" s="23">
        <v>6306.04</v>
      </c>
      <c r="M95" s="23">
        <v>6306.04</v>
      </c>
      <c r="N95" s="23">
        <v>6306.04</v>
      </c>
      <c r="O95" s="23">
        <v>6306.04</v>
      </c>
      <c r="P95" s="23">
        <v>6306.04</v>
      </c>
      <c r="Q95" s="23">
        <v>6306.05</v>
      </c>
      <c r="R95" s="15">
        <f t="shared" si="9"/>
        <v>75672.490000000005</v>
      </c>
    </row>
    <row r="96" spans="3:18" ht="22.5" x14ac:dyDescent="0.2">
      <c r="C96" s="16" t="s">
        <v>111</v>
      </c>
      <c r="D96" s="11">
        <v>7501.3</v>
      </c>
      <c r="E96" s="17">
        <v>1126100000</v>
      </c>
      <c r="F96" s="23">
        <v>625.1</v>
      </c>
      <c r="G96" s="23">
        <v>625.1</v>
      </c>
      <c r="H96" s="23">
        <v>625.1</v>
      </c>
      <c r="I96" s="23">
        <v>625.1</v>
      </c>
      <c r="J96" s="23">
        <v>625.1</v>
      </c>
      <c r="K96" s="23">
        <v>625.1</v>
      </c>
      <c r="L96" s="23">
        <v>625.1</v>
      </c>
      <c r="M96" s="23">
        <v>625.1</v>
      </c>
      <c r="N96" s="23">
        <v>625.1</v>
      </c>
      <c r="O96" s="23">
        <v>625.1</v>
      </c>
      <c r="P96" s="23">
        <v>625.1</v>
      </c>
      <c r="Q96" s="23">
        <v>625.20000000000005</v>
      </c>
      <c r="R96" s="15">
        <f t="shared" si="9"/>
        <v>7501.3000000000011</v>
      </c>
    </row>
    <row r="97" spans="3:18" ht="22.5" x14ac:dyDescent="0.2">
      <c r="C97" s="12" t="s">
        <v>112</v>
      </c>
      <c r="D97" s="13">
        <f>SUM(D98:D99)</f>
        <v>305000</v>
      </c>
      <c r="E97" s="20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</row>
    <row r="98" spans="3:18" x14ac:dyDescent="0.2">
      <c r="C98" s="16" t="s">
        <v>113</v>
      </c>
      <c r="D98" s="11">
        <v>50000</v>
      </c>
      <c r="E98" s="17">
        <v>1126100000</v>
      </c>
      <c r="F98" s="19">
        <v>4166.666666666667</v>
      </c>
      <c r="G98" s="19">
        <v>4166.666666666667</v>
      </c>
      <c r="H98" s="19">
        <v>4166.666666666667</v>
      </c>
      <c r="I98" s="19">
        <v>4166.666666666667</v>
      </c>
      <c r="J98" s="19">
        <v>4166.666666666667</v>
      </c>
      <c r="K98" s="19">
        <v>4166.666666666667</v>
      </c>
      <c r="L98" s="19">
        <v>4166.666666666667</v>
      </c>
      <c r="M98" s="19">
        <v>4166.666666666667</v>
      </c>
      <c r="N98" s="19">
        <v>4166.666666666667</v>
      </c>
      <c r="O98" s="19">
        <v>4166.666666666667</v>
      </c>
      <c r="P98" s="19">
        <v>4166.666666666667</v>
      </c>
      <c r="Q98" s="19">
        <v>4166.666666666667</v>
      </c>
      <c r="R98" s="15">
        <f t="shared" ref="R98:R99" si="10">SUM(F98:Q98)</f>
        <v>49999.999999999993</v>
      </c>
    </row>
    <row r="99" spans="3:18" x14ac:dyDescent="0.2">
      <c r="C99" s="16" t="s">
        <v>114</v>
      </c>
      <c r="D99" s="11">
        <v>255000</v>
      </c>
      <c r="E99" s="17">
        <v>1126100000</v>
      </c>
      <c r="F99" s="19">
        <v>21250</v>
      </c>
      <c r="G99" s="19">
        <v>21250</v>
      </c>
      <c r="H99" s="19">
        <v>21250</v>
      </c>
      <c r="I99" s="19">
        <v>21250</v>
      </c>
      <c r="J99" s="19">
        <v>21250</v>
      </c>
      <c r="K99" s="19">
        <v>21250</v>
      </c>
      <c r="L99" s="19">
        <v>21250</v>
      </c>
      <c r="M99" s="19">
        <v>21250</v>
      </c>
      <c r="N99" s="19">
        <v>21250</v>
      </c>
      <c r="O99" s="19">
        <v>21250</v>
      </c>
      <c r="P99" s="19">
        <v>21250</v>
      </c>
      <c r="Q99" s="19">
        <v>21250</v>
      </c>
      <c r="R99" s="15">
        <f t="shared" si="10"/>
        <v>255000</v>
      </c>
    </row>
    <row r="100" spans="3:18" ht="22.5" x14ac:dyDescent="0.2">
      <c r="C100" s="12" t="s">
        <v>115</v>
      </c>
      <c r="D100" s="22">
        <f>SUM(D101:D102)</f>
        <v>140021.29</v>
      </c>
      <c r="E100" s="20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5"/>
    </row>
    <row r="101" spans="3:18" ht="22.5" x14ac:dyDescent="0.2">
      <c r="C101" s="16" t="s">
        <v>116</v>
      </c>
      <c r="D101" s="11">
        <v>65021.29</v>
      </c>
      <c r="E101" s="17">
        <v>1126100000</v>
      </c>
      <c r="F101" s="23">
        <v>5418.44</v>
      </c>
      <c r="G101" s="23">
        <v>5418.44</v>
      </c>
      <c r="H101" s="23">
        <v>5418.44</v>
      </c>
      <c r="I101" s="23">
        <v>5418.44</v>
      </c>
      <c r="J101" s="23">
        <v>5418.44</v>
      </c>
      <c r="K101" s="23">
        <v>5418.44</v>
      </c>
      <c r="L101" s="23">
        <v>5418.44</v>
      </c>
      <c r="M101" s="23">
        <v>5418.44</v>
      </c>
      <c r="N101" s="23">
        <v>5418.44</v>
      </c>
      <c r="O101" s="23">
        <v>5418.44</v>
      </c>
      <c r="P101" s="23">
        <v>5418.44</v>
      </c>
      <c r="Q101" s="23">
        <v>5418.45</v>
      </c>
      <c r="R101" s="15"/>
    </row>
    <row r="102" spans="3:18" ht="22.5" x14ac:dyDescent="0.2">
      <c r="C102" s="16" t="s">
        <v>117</v>
      </c>
      <c r="D102" s="11">
        <v>75000</v>
      </c>
      <c r="E102" s="17">
        <v>1126100000</v>
      </c>
      <c r="F102" s="23">
        <v>6250</v>
      </c>
      <c r="G102" s="23">
        <v>6250</v>
      </c>
      <c r="H102" s="23">
        <v>6250</v>
      </c>
      <c r="I102" s="23">
        <v>6250</v>
      </c>
      <c r="J102" s="23">
        <v>6250</v>
      </c>
      <c r="K102" s="23">
        <v>6250</v>
      </c>
      <c r="L102" s="23">
        <v>6250</v>
      </c>
      <c r="M102" s="23">
        <v>6250</v>
      </c>
      <c r="N102" s="23">
        <v>6250</v>
      </c>
      <c r="O102" s="23">
        <v>6250</v>
      </c>
      <c r="P102" s="23">
        <v>6250</v>
      </c>
      <c r="Q102" s="23">
        <v>6250</v>
      </c>
      <c r="R102" s="15"/>
    </row>
    <row r="103" spans="3:18" ht="33.75" x14ac:dyDescent="0.2">
      <c r="C103" s="12" t="s">
        <v>118</v>
      </c>
      <c r="D103" s="13">
        <f>SUM(D104:D104)</f>
        <v>400000</v>
      </c>
      <c r="E103" s="20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</row>
    <row r="104" spans="3:18" ht="22.5" x14ac:dyDescent="0.2">
      <c r="C104" s="16" t="s">
        <v>119</v>
      </c>
      <c r="D104" s="11">
        <v>400000</v>
      </c>
      <c r="E104" s="17">
        <v>1126100000</v>
      </c>
      <c r="F104" s="23">
        <v>33333.333333333336</v>
      </c>
      <c r="G104" s="23">
        <v>33333.333333333336</v>
      </c>
      <c r="H104" s="23">
        <v>33333.333333333336</v>
      </c>
      <c r="I104" s="23">
        <v>33333.333333333336</v>
      </c>
      <c r="J104" s="23">
        <v>33333.333333333336</v>
      </c>
      <c r="K104" s="23">
        <v>33333.333333333336</v>
      </c>
      <c r="L104" s="23">
        <v>33333.333333333336</v>
      </c>
      <c r="M104" s="23">
        <v>33333.333333333336</v>
      </c>
      <c r="N104" s="23">
        <v>33333.333333333336</v>
      </c>
      <c r="O104" s="23">
        <v>33333.333333333336</v>
      </c>
      <c r="P104" s="23">
        <v>33333.333333333336</v>
      </c>
      <c r="Q104" s="23">
        <v>33333.333333333336</v>
      </c>
      <c r="R104" s="15"/>
    </row>
    <row r="105" spans="3:18" x14ac:dyDescent="0.2">
      <c r="C105" s="12" t="s">
        <v>120</v>
      </c>
      <c r="D105" s="5">
        <f>D106</f>
        <v>9500</v>
      </c>
      <c r="E105" s="17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5"/>
    </row>
    <row r="106" spans="3:18" ht="22.5" x14ac:dyDescent="0.2">
      <c r="C106" s="16" t="s">
        <v>121</v>
      </c>
      <c r="D106" s="11">
        <v>9500</v>
      </c>
      <c r="E106" s="17">
        <v>1126100000</v>
      </c>
      <c r="F106" s="19">
        <v>2375</v>
      </c>
      <c r="G106" s="19"/>
      <c r="H106" s="19"/>
      <c r="I106" s="19">
        <v>2375</v>
      </c>
      <c r="J106" s="19"/>
      <c r="K106" s="19"/>
      <c r="L106" s="19"/>
      <c r="M106" s="19">
        <v>2375</v>
      </c>
      <c r="N106" s="19"/>
      <c r="O106" s="19"/>
      <c r="P106" s="19">
        <v>2375</v>
      </c>
      <c r="Q106" s="19"/>
      <c r="R106" s="15"/>
    </row>
    <row r="107" spans="3:18" ht="33.75" x14ac:dyDescent="0.2">
      <c r="C107" s="12" t="s">
        <v>122</v>
      </c>
      <c r="D107" s="13">
        <f>SUM(D108:D110)</f>
        <v>229442.9</v>
      </c>
      <c r="E107" s="20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5"/>
      <c r="R107" s="15"/>
    </row>
    <row r="108" spans="3:18" ht="22.5" x14ac:dyDescent="0.2">
      <c r="C108" s="16" t="s">
        <v>123</v>
      </c>
      <c r="D108" s="11">
        <v>151442.9</v>
      </c>
      <c r="E108" s="17">
        <v>1126100000</v>
      </c>
      <c r="F108" s="19">
        <v>3327.5943999999995</v>
      </c>
      <c r="G108" s="19">
        <v>7308.2463999999982</v>
      </c>
      <c r="H108" s="19">
        <v>15531.588799999998</v>
      </c>
      <c r="I108" s="19">
        <v>11109.519200000001</v>
      </c>
      <c r="J108" s="19">
        <v>12789.088000000002</v>
      </c>
      <c r="K108" s="19">
        <v>12490.992800000002</v>
      </c>
      <c r="L108" s="19">
        <v>12665.691999999999</v>
      </c>
      <c r="M108" s="19">
        <v>22012.099200000001</v>
      </c>
      <c r="N108" s="19">
        <v>14063.285599999999</v>
      </c>
      <c r="O108" s="19">
        <v>17446.611199999999</v>
      </c>
      <c r="P108" s="19">
        <v>12218.952000000001</v>
      </c>
      <c r="Q108" s="19">
        <v>10479.227200000001</v>
      </c>
      <c r="R108" s="15">
        <f t="shared" ref="R108:R109" si="11">SUM(F108:Q108)</f>
        <v>151442.89679999999</v>
      </c>
    </row>
    <row r="109" spans="3:18" x14ac:dyDescent="0.2">
      <c r="C109" s="16" t="s">
        <v>124</v>
      </c>
      <c r="D109" s="11">
        <v>13000</v>
      </c>
      <c r="E109" s="17">
        <v>1126100000</v>
      </c>
      <c r="F109" s="19">
        <v>1495.3743999999999</v>
      </c>
      <c r="G109" s="19">
        <v>2181.4976000000001</v>
      </c>
      <c r="H109" s="19">
        <v>1790.7488000000001</v>
      </c>
      <c r="I109" s="19">
        <v>976.87199999999996</v>
      </c>
      <c r="J109" s="19">
        <v>2562.9951999999998</v>
      </c>
      <c r="K109" s="19">
        <v>0</v>
      </c>
      <c r="L109" s="19">
        <v>1066.04</v>
      </c>
      <c r="M109" s="19">
        <v>887.57</v>
      </c>
      <c r="N109" s="19">
        <v>1086.23</v>
      </c>
      <c r="O109" s="19">
        <v>571.60479999999995</v>
      </c>
      <c r="P109" s="19">
        <v>0</v>
      </c>
      <c r="Q109" s="19">
        <v>381.06640000000004</v>
      </c>
      <c r="R109" s="15">
        <f t="shared" si="11"/>
        <v>12999.9992</v>
      </c>
    </row>
    <row r="110" spans="3:18" ht="22.5" x14ac:dyDescent="0.2">
      <c r="C110" s="16" t="s">
        <v>125</v>
      </c>
      <c r="D110" s="11">
        <v>65000</v>
      </c>
      <c r="E110" s="17">
        <v>1126100000</v>
      </c>
      <c r="F110" s="19">
        <v>5416.666666666667</v>
      </c>
      <c r="G110" s="19">
        <v>5416.666666666667</v>
      </c>
      <c r="H110" s="19">
        <v>5416.666666666667</v>
      </c>
      <c r="I110" s="19">
        <v>5416.666666666667</v>
      </c>
      <c r="J110" s="19">
        <v>5416.666666666667</v>
      </c>
      <c r="K110" s="19">
        <v>5416.666666666667</v>
      </c>
      <c r="L110" s="19">
        <v>5416.666666666667</v>
      </c>
      <c r="M110" s="19">
        <v>5416.666666666667</v>
      </c>
      <c r="N110" s="19">
        <v>5416.666666666667</v>
      </c>
      <c r="O110" s="19">
        <v>5416.666666666667</v>
      </c>
      <c r="P110" s="19">
        <v>5416.666666666667</v>
      </c>
      <c r="Q110" s="19">
        <v>5416.666666666667</v>
      </c>
      <c r="R110" s="15"/>
    </row>
    <row r="111" spans="3:18" x14ac:dyDescent="0.2">
      <c r="C111" s="12" t="s">
        <v>126</v>
      </c>
      <c r="D111" s="13">
        <f>SUM(D112:D113)</f>
        <v>9215000</v>
      </c>
      <c r="E111" s="20"/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5"/>
    </row>
    <row r="112" spans="3:18" x14ac:dyDescent="0.2">
      <c r="C112" s="16" t="s">
        <v>127</v>
      </c>
      <c r="D112" s="11">
        <v>8950000</v>
      </c>
      <c r="E112" s="17">
        <v>1126100000</v>
      </c>
      <c r="F112" s="11">
        <v>745833.33333333337</v>
      </c>
      <c r="G112" s="11">
        <v>745833.33333333337</v>
      </c>
      <c r="H112" s="11">
        <v>745833.33333333337</v>
      </c>
      <c r="I112" s="11">
        <v>745833.33333333337</v>
      </c>
      <c r="J112" s="11">
        <v>745833.33333333337</v>
      </c>
      <c r="K112" s="11">
        <v>745833.33333333337</v>
      </c>
      <c r="L112" s="11">
        <v>745833.33333333337</v>
      </c>
      <c r="M112" s="11">
        <v>745833.33333333337</v>
      </c>
      <c r="N112" s="11">
        <v>745833.33333333337</v>
      </c>
      <c r="O112" s="11">
        <v>745833.33333333337</v>
      </c>
      <c r="P112" s="11">
        <v>745833.33333333337</v>
      </c>
      <c r="Q112" s="11">
        <v>745833.33333333337</v>
      </c>
      <c r="R112" s="36"/>
    </row>
    <row r="113" spans="3:18" x14ac:dyDescent="0.2">
      <c r="C113" s="16" t="s">
        <v>128</v>
      </c>
      <c r="D113" s="11">
        <v>265000</v>
      </c>
      <c r="E113" s="17">
        <v>1126100000</v>
      </c>
      <c r="F113" s="19">
        <v>134983.02480000001</v>
      </c>
      <c r="G113" s="19">
        <v>79279.512000000002</v>
      </c>
      <c r="H113" s="19">
        <v>14925.591199999999</v>
      </c>
      <c r="I113" s="19">
        <v>3366.2095999999997</v>
      </c>
      <c r="J113" s="19">
        <v>12203.599200000001</v>
      </c>
      <c r="K113" s="19">
        <v>2248.8440000000001</v>
      </c>
      <c r="L113" s="19">
        <v>2867.2071999999998</v>
      </c>
      <c r="M113" s="19">
        <v>4112.2</v>
      </c>
      <c r="N113" s="19">
        <v>2428.7640000000001</v>
      </c>
      <c r="O113" s="19">
        <v>3383.76</v>
      </c>
      <c r="P113" s="19">
        <v>1633.4552000000001</v>
      </c>
      <c r="Q113" s="19">
        <v>3567.8344000000002</v>
      </c>
      <c r="R113" s="15">
        <f>SUM(F113:Q113)</f>
        <v>265000.00160000002</v>
      </c>
    </row>
    <row r="114" spans="3:18" x14ac:dyDescent="0.2">
      <c r="C114" s="12" t="s">
        <v>129</v>
      </c>
      <c r="D114" s="22">
        <v>0</v>
      </c>
      <c r="E114" s="20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5"/>
    </row>
    <row r="115" spans="3:18" x14ac:dyDescent="0.2">
      <c r="C115" s="12" t="s">
        <v>130</v>
      </c>
      <c r="D115" s="13">
        <v>0</v>
      </c>
      <c r="E115" s="20"/>
      <c r="F115" s="15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5"/>
    </row>
    <row r="116" spans="3:18" x14ac:dyDescent="0.2">
      <c r="C116" s="12" t="s">
        <v>131</v>
      </c>
      <c r="D116" s="13">
        <v>0</v>
      </c>
      <c r="E116" s="20"/>
      <c r="F116" s="15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5"/>
    </row>
    <row r="117" spans="3:18" x14ac:dyDescent="0.2">
      <c r="C117" s="12" t="s">
        <v>132</v>
      </c>
      <c r="D117" s="13">
        <v>0</v>
      </c>
      <c r="E117" s="20"/>
      <c r="F117" s="15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5"/>
    </row>
    <row r="118" spans="3:18" ht="45" x14ac:dyDescent="0.2">
      <c r="C118" s="12" t="s">
        <v>133</v>
      </c>
      <c r="D118" s="13">
        <v>0</v>
      </c>
      <c r="E118" s="20"/>
      <c r="F118" s="15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5"/>
    </row>
    <row r="119" spans="3:18" ht="33.75" x14ac:dyDescent="0.2">
      <c r="C119" s="12" t="s">
        <v>134</v>
      </c>
      <c r="D119" s="13">
        <v>0</v>
      </c>
      <c r="E119" s="20"/>
      <c r="F119" s="15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5"/>
    </row>
    <row r="120" spans="3:18" ht="22.5" x14ac:dyDescent="0.2">
      <c r="C120" s="12" t="s">
        <v>135</v>
      </c>
      <c r="D120" s="13">
        <v>0</v>
      </c>
      <c r="E120" s="20"/>
      <c r="F120" s="15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5"/>
    </row>
    <row r="121" spans="3:18" x14ac:dyDescent="0.2">
      <c r="C121" s="27" t="s">
        <v>136</v>
      </c>
      <c r="D121" s="22">
        <f>D122+D158</f>
        <v>13002540</v>
      </c>
      <c r="E121" s="6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3:18" x14ac:dyDescent="0.2">
      <c r="C122" s="27" t="s">
        <v>137</v>
      </c>
      <c r="D122" s="22">
        <f>D123+D125+D140+D146+D148</f>
        <v>13002540</v>
      </c>
      <c r="E122" s="6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3:18" x14ac:dyDescent="0.2">
      <c r="C123" s="27" t="s">
        <v>138</v>
      </c>
      <c r="D123" s="22">
        <f>D124</f>
        <v>2950000</v>
      </c>
      <c r="E123" s="6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3:18" ht="22.5" x14ac:dyDescent="0.2">
      <c r="C124" s="16" t="s">
        <v>139</v>
      </c>
      <c r="D124" s="11">
        <v>2950000</v>
      </c>
      <c r="E124" s="17">
        <v>1126100000</v>
      </c>
      <c r="F124" s="19">
        <v>245833.33</v>
      </c>
      <c r="G124" s="19">
        <v>245833.33</v>
      </c>
      <c r="H124" s="19">
        <v>245833.33</v>
      </c>
      <c r="I124" s="19">
        <v>245833.33</v>
      </c>
      <c r="J124" s="19">
        <v>245833.33</v>
      </c>
      <c r="K124" s="19">
        <v>245833.33</v>
      </c>
      <c r="L124" s="19">
        <v>245833.33</v>
      </c>
      <c r="M124" s="19">
        <v>245833.33</v>
      </c>
      <c r="N124" s="19">
        <v>245833.33</v>
      </c>
      <c r="O124" s="19">
        <v>245833.33</v>
      </c>
      <c r="P124" s="19">
        <v>245833.33</v>
      </c>
      <c r="Q124" s="19">
        <v>245833.37</v>
      </c>
      <c r="R124" s="15">
        <f t="shared" ref="R124:R139" si="12">SUM(F124:Q124)</f>
        <v>2950000.0000000005</v>
      </c>
    </row>
    <row r="125" spans="3:18" ht="33.75" x14ac:dyDescent="0.2">
      <c r="C125" s="12" t="s">
        <v>140</v>
      </c>
      <c r="D125" s="13">
        <f>SUM(D126:D139)</f>
        <v>4325240</v>
      </c>
      <c r="E125" s="20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3:18" ht="22.5" x14ac:dyDescent="0.2">
      <c r="C126" s="16" t="s">
        <v>141</v>
      </c>
      <c r="D126" s="11">
        <v>57600</v>
      </c>
      <c r="E126" s="17">
        <v>1126100000</v>
      </c>
      <c r="F126" s="19">
        <v>4800</v>
      </c>
      <c r="G126" s="19">
        <v>4800</v>
      </c>
      <c r="H126" s="19">
        <v>4800</v>
      </c>
      <c r="I126" s="19">
        <v>4800</v>
      </c>
      <c r="J126" s="19">
        <v>4800</v>
      </c>
      <c r="K126" s="19">
        <v>4800</v>
      </c>
      <c r="L126" s="19">
        <v>4800</v>
      </c>
      <c r="M126" s="19">
        <v>4800</v>
      </c>
      <c r="N126" s="19">
        <v>4800</v>
      </c>
      <c r="O126" s="19">
        <v>4800</v>
      </c>
      <c r="P126" s="19">
        <v>4800</v>
      </c>
      <c r="Q126" s="19">
        <v>4800</v>
      </c>
      <c r="R126" s="15">
        <f t="shared" si="12"/>
        <v>57600</v>
      </c>
    </row>
    <row r="127" spans="3:18" ht="22.5" x14ac:dyDescent="0.2">
      <c r="C127" s="16" t="s">
        <v>142</v>
      </c>
      <c r="D127" s="11">
        <v>115500</v>
      </c>
      <c r="E127" s="17">
        <v>1126100000</v>
      </c>
      <c r="F127" s="19">
        <v>9625</v>
      </c>
      <c r="G127" s="19">
        <v>9625</v>
      </c>
      <c r="H127" s="19">
        <v>9625</v>
      </c>
      <c r="I127" s="19">
        <v>9625</v>
      </c>
      <c r="J127" s="19">
        <v>9625</v>
      </c>
      <c r="K127" s="19">
        <v>9625</v>
      </c>
      <c r="L127" s="19">
        <v>9625</v>
      </c>
      <c r="M127" s="19">
        <v>9625</v>
      </c>
      <c r="N127" s="19">
        <v>9625</v>
      </c>
      <c r="O127" s="19">
        <v>9625</v>
      </c>
      <c r="P127" s="19">
        <v>9625</v>
      </c>
      <c r="Q127" s="19">
        <v>9625</v>
      </c>
      <c r="R127" s="15">
        <f t="shared" si="12"/>
        <v>115500</v>
      </c>
    </row>
    <row r="128" spans="3:18" ht="22.5" x14ac:dyDescent="0.2">
      <c r="C128" s="16" t="s">
        <v>143</v>
      </c>
      <c r="D128" s="11">
        <v>10140</v>
      </c>
      <c r="E128" s="17">
        <v>1126100000</v>
      </c>
      <c r="F128" s="19">
        <v>845</v>
      </c>
      <c r="G128" s="19">
        <v>845</v>
      </c>
      <c r="H128" s="19">
        <v>845</v>
      </c>
      <c r="I128" s="19">
        <v>845</v>
      </c>
      <c r="J128" s="19">
        <v>845</v>
      </c>
      <c r="K128" s="19">
        <v>845</v>
      </c>
      <c r="L128" s="19">
        <v>845</v>
      </c>
      <c r="M128" s="19">
        <v>845</v>
      </c>
      <c r="N128" s="19">
        <v>845</v>
      </c>
      <c r="O128" s="19">
        <v>845</v>
      </c>
      <c r="P128" s="19">
        <v>845</v>
      </c>
      <c r="Q128" s="19">
        <v>845</v>
      </c>
      <c r="R128" s="15">
        <f t="shared" si="12"/>
        <v>10140</v>
      </c>
    </row>
    <row r="129" spans="3:18" x14ac:dyDescent="0.2">
      <c r="C129" s="16" t="s">
        <v>144</v>
      </c>
      <c r="D129" s="11">
        <v>90000</v>
      </c>
      <c r="E129" s="17">
        <v>1126100000</v>
      </c>
      <c r="F129" s="19">
        <v>7500</v>
      </c>
      <c r="G129" s="19">
        <v>7500</v>
      </c>
      <c r="H129" s="19">
        <v>7500</v>
      </c>
      <c r="I129" s="19">
        <v>7500</v>
      </c>
      <c r="J129" s="19">
        <v>7500</v>
      </c>
      <c r="K129" s="19">
        <v>7500</v>
      </c>
      <c r="L129" s="19">
        <v>7500</v>
      </c>
      <c r="M129" s="19">
        <v>7500</v>
      </c>
      <c r="N129" s="19">
        <v>7500</v>
      </c>
      <c r="O129" s="19">
        <v>7500</v>
      </c>
      <c r="P129" s="19">
        <v>7500</v>
      </c>
      <c r="Q129" s="19">
        <v>7500</v>
      </c>
      <c r="R129" s="15">
        <f t="shared" si="12"/>
        <v>90000</v>
      </c>
    </row>
    <row r="130" spans="3:18" x14ac:dyDescent="0.2">
      <c r="C130" s="16" t="s">
        <v>145</v>
      </c>
      <c r="D130" s="11">
        <v>250000</v>
      </c>
      <c r="E130" s="17">
        <v>1126100000</v>
      </c>
      <c r="F130" s="19">
        <v>20833.330000000002</v>
      </c>
      <c r="G130" s="19">
        <v>20833.330000000002</v>
      </c>
      <c r="H130" s="19">
        <v>20833.330000000002</v>
      </c>
      <c r="I130" s="19">
        <v>20833.330000000002</v>
      </c>
      <c r="J130" s="19">
        <v>20833.330000000002</v>
      </c>
      <c r="K130" s="19">
        <v>20833.330000000002</v>
      </c>
      <c r="L130" s="19">
        <v>20833.330000000002</v>
      </c>
      <c r="M130" s="19">
        <v>20833.330000000002</v>
      </c>
      <c r="N130" s="19">
        <v>20833.330000000002</v>
      </c>
      <c r="O130" s="19">
        <v>20833.330000000002</v>
      </c>
      <c r="P130" s="19">
        <v>20833.330000000002</v>
      </c>
      <c r="Q130" s="19">
        <v>20833.37</v>
      </c>
      <c r="R130" s="15">
        <f t="shared" si="12"/>
        <v>250000.00000000006</v>
      </c>
    </row>
    <row r="131" spans="3:18" x14ac:dyDescent="0.2">
      <c r="C131" s="16" t="s">
        <v>146</v>
      </c>
      <c r="D131" s="11">
        <v>12000</v>
      </c>
      <c r="E131" s="17">
        <v>1126100000</v>
      </c>
      <c r="F131" s="19">
        <v>1000</v>
      </c>
      <c r="G131" s="19">
        <v>1000</v>
      </c>
      <c r="H131" s="19">
        <v>1000</v>
      </c>
      <c r="I131" s="19">
        <v>1000</v>
      </c>
      <c r="J131" s="19">
        <v>1000</v>
      </c>
      <c r="K131" s="19">
        <v>1000</v>
      </c>
      <c r="L131" s="19">
        <v>1000</v>
      </c>
      <c r="M131" s="19">
        <v>1000</v>
      </c>
      <c r="N131" s="19">
        <v>1000</v>
      </c>
      <c r="O131" s="19">
        <v>1000</v>
      </c>
      <c r="P131" s="19">
        <v>1000</v>
      </c>
      <c r="Q131" s="19">
        <v>1000</v>
      </c>
      <c r="R131" s="15">
        <f t="shared" si="12"/>
        <v>12000</v>
      </c>
    </row>
    <row r="132" spans="3:18" ht="22.5" x14ac:dyDescent="0.2">
      <c r="C132" s="16" t="s">
        <v>147</v>
      </c>
      <c r="D132" s="11">
        <v>600000</v>
      </c>
      <c r="E132" s="17">
        <v>1126100000</v>
      </c>
      <c r="F132" s="19">
        <v>50000</v>
      </c>
      <c r="G132" s="19">
        <v>50000</v>
      </c>
      <c r="H132" s="19">
        <v>50000</v>
      </c>
      <c r="I132" s="19">
        <v>50000</v>
      </c>
      <c r="J132" s="19">
        <v>50000</v>
      </c>
      <c r="K132" s="19">
        <v>50000</v>
      </c>
      <c r="L132" s="19">
        <v>50000</v>
      </c>
      <c r="M132" s="19">
        <v>50000</v>
      </c>
      <c r="N132" s="19">
        <v>50000</v>
      </c>
      <c r="O132" s="19">
        <v>50000</v>
      </c>
      <c r="P132" s="19">
        <v>50000</v>
      </c>
      <c r="Q132" s="19">
        <v>50000</v>
      </c>
      <c r="R132" s="15">
        <f t="shared" si="12"/>
        <v>600000</v>
      </c>
    </row>
    <row r="133" spans="3:18" ht="22.5" x14ac:dyDescent="0.2">
      <c r="C133" s="16" t="s">
        <v>148</v>
      </c>
      <c r="D133" s="11">
        <v>280000</v>
      </c>
      <c r="E133" s="17">
        <v>1126100000</v>
      </c>
      <c r="F133" s="19">
        <v>23333.333333333332</v>
      </c>
      <c r="G133" s="19">
        <v>23333.333333333332</v>
      </c>
      <c r="H133" s="19">
        <v>23333.333333333332</v>
      </c>
      <c r="I133" s="19">
        <v>23333.333333333332</v>
      </c>
      <c r="J133" s="19">
        <v>23333.333333333332</v>
      </c>
      <c r="K133" s="19">
        <v>23333.333333333332</v>
      </c>
      <c r="L133" s="19">
        <v>23333.333333333332</v>
      </c>
      <c r="M133" s="19">
        <v>23333.333333333332</v>
      </c>
      <c r="N133" s="19">
        <v>23333.333333333332</v>
      </c>
      <c r="O133" s="19">
        <v>23333.333333333332</v>
      </c>
      <c r="P133" s="19">
        <v>23333.333333333332</v>
      </c>
      <c r="Q133" s="19">
        <v>23333.333333333332</v>
      </c>
      <c r="R133" s="15">
        <f t="shared" si="12"/>
        <v>280000.00000000006</v>
      </c>
    </row>
    <row r="134" spans="3:18" ht="22.5" x14ac:dyDescent="0.2">
      <c r="C134" s="16" t="s">
        <v>149</v>
      </c>
      <c r="D134" s="11">
        <v>16000</v>
      </c>
      <c r="E134" s="17">
        <v>1126100000</v>
      </c>
      <c r="F134" s="19">
        <v>1333.33</v>
      </c>
      <c r="G134" s="19">
        <v>1333.33</v>
      </c>
      <c r="H134" s="19">
        <v>1333.33</v>
      </c>
      <c r="I134" s="19">
        <v>1333.33</v>
      </c>
      <c r="J134" s="19">
        <v>1333.33</v>
      </c>
      <c r="K134" s="19">
        <v>1333.33</v>
      </c>
      <c r="L134" s="19">
        <v>1333.33</v>
      </c>
      <c r="M134" s="19">
        <v>1333.33</v>
      </c>
      <c r="N134" s="19">
        <v>1333.33</v>
      </c>
      <c r="O134" s="19">
        <v>1333.33</v>
      </c>
      <c r="P134" s="19">
        <v>1333.33</v>
      </c>
      <c r="Q134" s="19">
        <v>1333.37</v>
      </c>
      <c r="R134" s="15">
        <f t="shared" si="12"/>
        <v>16000</v>
      </c>
    </row>
    <row r="135" spans="3:18" x14ac:dyDescent="0.2">
      <c r="C135" s="16" t="s">
        <v>150</v>
      </c>
      <c r="D135" s="11">
        <v>12000</v>
      </c>
      <c r="E135" s="17">
        <v>1126100000</v>
      </c>
      <c r="F135" s="19">
        <v>1000</v>
      </c>
      <c r="G135" s="19">
        <v>1000</v>
      </c>
      <c r="H135" s="19">
        <v>1000</v>
      </c>
      <c r="I135" s="19">
        <v>1000</v>
      </c>
      <c r="J135" s="19">
        <v>1000</v>
      </c>
      <c r="K135" s="19">
        <v>1000</v>
      </c>
      <c r="L135" s="19">
        <v>1000</v>
      </c>
      <c r="M135" s="19">
        <v>1000</v>
      </c>
      <c r="N135" s="19">
        <v>1000</v>
      </c>
      <c r="O135" s="19">
        <v>1000</v>
      </c>
      <c r="P135" s="19">
        <v>1000</v>
      </c>
      <c r="Q135" s="19">
        <v>1000</v>
      </c>
      <c r="R135" s="15">
        <f t="shared" si="12"/>
        <v>12000</v>
      </c>
    </row>
    <row r="136" spans="3:18" x14ac:dyDescent="0.2">
      <c r="C136" s="16" t="s">
        <v>151</v>
      </c>
      <c r="D136" s="11">
        <v>2000000</v>
      </c>
      <c r="E136" s="17">
        <v>1126100000</v>
      </c>
      <c r="F136" s="19">
        <v>166666.66666666666</v>
      </c>
      <c r="G136" s="19">
        <v>166666.66666666666</v>
      </c>
      <c r="H136" s="19">
        <v>166666.66666666666</v>
      </c>
      <c r="I136" s="19">
        <v>166666.66666666666</v>
      </c>
      <c r="J136" s="19">
        <v>166666.66666666666</v>
      </c>
      <c r="K136" s="19">
        <v>166666.66666666666</v>
      </c>
      <c r="L136" s="19">
        <v>166666.66666666666</v>
      </c>
      <c r="M136" s="19">
        <v>166666.66666666666</v>
      </c>
      <c r="N136" s="19">
        <v>166666.66666666666</v>
      </c>
      <c r="O136" s="19">
        <v>166666.66666666666</v>
      </c>
      <c r="P136" s="19">
        <v>166666.66666666666</v>
      </c>
      <c r="Q136" s="19">
        <v>166666.66666666666</v>
      </c>
      <c r="R136" s="15">
        <f t="shared" si="12"/>
        <v>2000000.0000000002</v>
      </c>
    </row>
    <row r="137" spans="3:18" x14ac:dyDescent="0.2">
      <c r="C137" s="16" t="s">
        <v>152</v>
      </c>
      <c r="D137" s="11">
        <v>12000</v>
      </c>
      <c r="E137" s="17">
        <v>1126100000</v>
      </c>
      <c r="F137" s="19">
        <v>1000</v>
      </c>
      <c r="G137" s="19">
        <v>1000</v>
      </c>
      <c r="H137" s="19">
        <v>1000</v>
      </c>
      <c r="I137" s="19">
        <v>1000</v>
      </c>
      <c r="J137" s="19">
        <v>1000</v>
      </c>
      <c r="K137" s="19">
        <v>1000</v>
      </c>
      <c r="L137" s="19">
        <v>1000</v>
      </c>
      <c r="M137" s="19">
        <v>1000</v>
      </c>
      <c r="N137" s="19">
        <v>1000</v>
      </c>
      <c r="O137" s="19">
        <v>1000</v>
      </c>
      <c r="P137" s="19">
        <v>1000</v>
      </c>
      <c r="Q137" s="19">
        <v>1000</v>
      </c>
      <c r="R137" s="15">
        <f t="shared" si="12"/>
        <v>12000</v>
      </c>
    </row>
    <row r="138" spans="3:18" x14ac:dyDescent="0.2">
      <c r="C138" s="16" t="s">
        <v>153</v>
      </c>
      <c r="D138" s="11">
        <v>750000</v>
      </c>
      <c r="E138" s="17">
        <v>1126100000</v>
      </c>
      <c r="F138" s="19">
        <v>62500</v>
      </c>
      <c r="G138" s="19">
        <v>62500</v>
      </c>
      <c r="H138" s="19">
        <v>62500</v>
      </c>
      <c r="I138" s="19">
        <v>62500</v>
      </c>
      <c r="J138" s="19">
        <v>62500</v>
      </c>
      <c r="K138" s="19">
        <v>62500</v>
      </c>
      <c r="L138" s="19">
        <v>62500</v>
      </c>
      <c r="M138" s="19">
        <v>62500</v>
      </c>
      <c r="N138" s="19">
        <v>62500</v>
      </c>
      <c r="O138" s="19">
        <v>62500</v>
      </c>
      <c r="P138" s="19">
        <v>62500</v>
      </c>
      <c r="Q138" s="19">
        <v>62500</v>
      </c>
      <c r="R138" s="15">
        <f t="shared" si="12"/>
        <v>750000</v>
      </c>
    </row>
    <row r="139" spans="3:18" x14ac:dyDescent="0.2">
      <c r="C139" s="16" t="s">
        <v>154</v>
      </c>
      <c r="D139" s="11">
        <v>120000</v>
      </c>
      <c r="E139" s="17">
        <v>1126100000</v>
      </c>
      <c r="F139" s="19">
        <v>10000</v>
      </c>
      <c r="G139" s="19">
        <v>10000</v>
      </c>
      <c r="H139" s="19">
        <v>10000</v>
      </c>
      <c r="I139" s="19">
        <v>10000</v>
      </c>
      <c r="J139" s="19">
        <v>10000</v>
      </c>
      <c r="K139" s="19">
        <v>10000</v>
      </c>
      <c r="L139" s="19">
        <v>10000</v>
      </c>
      <c r="M139" s="19">
        <v>10000</v>
      </c>
      <c r="N139" s="19">
        <v>10000</v>
      </c>
      <c r="O139" s="19">
        <v>10000</v>
      </c>
      <c r="P139" s="19">
        <v>10000</v>
      </c>
      <c r="Q139" s="19">
        <v>10000</v>
      </c>
      <c r="R139" s="15">
        <f t="shared" si="12"/>
        <v>120000</v>
      </c>
    </row>
    <row r="140" spans="3:18" x14ac:dyDescent="0.2">
      <c r="C140" s="12" t="s">
        <v>155</v>
      </c>
      <c r="D140" s="13">
        <f>D141+D142+D143+D144+D145</f>
        <v>290500</v>
      </c>
      <c r="E140" s="17" t="s">
        <v>55</v>
      </c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5"/>
    </row>
    <row r="141" spans="3:18" x14ac:dyDescent="0.2">
      <c r="C141" s="16" t="s">
        <v>156</v>
      </c>
      <c r="D141" s="11">
        <v>20000</v>
      </c>
      <c r="E141" s="17">
        <v>1126100000</v>
      </c>
      <c r="F141" s="19">
        <v>1666.6666666666667</v>
      </c>
      <c r="G141" s="19">
        <v>1666.6666666666667</v>
      </c>
      <c r="H141" s="19">
        <v>1666.6666666666667</v>
      </c>
      <c r="I141" s="19">
        <v>1666.6666666666667</v>
      </c>
      <c r="J141" s="19">
        <v>1666.6666666666667</v>
      </c>
      <c r="K141" s="19">
        <v>1666.6666666666667</v>
      </c>
      <c r="L141" s="19">
        <v>1666.6666666666667</v>
      </c>
      <c r="M141" s="19">
        <v>1666.6666666666667</v>
      </c>
      <c r="N141" s="19">
        <v>1666.6666666666667</v>
      </c>
      <c r="O141" s="19">
        <v>1666.6666666666667</v>
      </c>
      <c r="P141" s="19">
        <v>1666.6666666666667</v>
      </c>
      <c r="Q141" s="19">
        <v>1666.6666666666667</v>
      </c>
      <c r="R141" s="15">
        <f>SUM(F141:Q141)</f>
        <v>20000</v>
      </c>
    </row>
    <row r="142" spans="3:18" x14ac:dyDescent="0.2">
      <c r="C142" s="16" t="s">
        <v>157</v>
      </c>
      <c r="D142" s="11">
        <v>25000</v>
      </c>
      <c r="E142" s="17">
        <v>1126100000</v>
      </c>
      <c r="F142" s="19">
        <v>2083.3333333333335</v>
      </c>
      <c r="G142" s="19">
        <v>2083.3333333333335</v>
      </c>
      <c r="H142" s="19">
        <v>2083.3333333333335</v>
      </c>
      <c r="I142" s="19">
        <v>2083.3333333333335</v>
      </c>
      <c r="J142" s="19">
        <v>2083.3333333333335</v>
      </c>
      <c r="K142" s="19">
        <v>2083.3333333333335</v>
      </c>
      <c r="L142" s="19">
        <v>2083.3333333333335</v>
      </c>
      <c r="M142" s="19">
        <v>2083.3333333333335</v>
      </c>
      <c r="N142" s="19">
        <v>2083.3333333333335</v>
      </c>
      <c r="O142" s="19">
        <v>2083.3333333333335</v>
      </c>
      <c r="P142" s="19">
        <v>2083.3333333333335</v>
      </c>
      <c r="Q142" s="19">
        <v>2083.3333333333335</v>
      </c>
      <c r="R142" s="15">
        <f>SUM(F142:Q142)</f>
        <v>24999.999999999996</v>
      </c>
    </row>
    <row r="143" spans="3:18" ht="22.5" x14ac:dyDescent="0.2">
      <c r="C143" s="16" t="s">
        <v>158</v>
      </c>
      <c r="D143" s="11">
        <v>230000</v>
      </c>
      <c r="E143" s="17">
        <v>1126100000</v>
      </c>
      <c r="F143" s="19">
        <v>19166.666666666668</v>
      </c>
      <c r="G143" s="19">
        <v>19166.666666666668</v>
      </c>
      <c r="H143" s="19">
        <v>19166.666666666668</v>
      </c>
      <c r="I143" s="19">
        <v>19166.666666666668</v>
      </c>
      <c r="J143" s="19">
        <v>19166.666666666668</v>
      </c>
      <c r="K143" s="19">
        <v>19166.666666666668</v>
      </c>
      <c r="L143" s="19">
        <v>19166.666666666668</v>
      </c>
      <c r="M143" s="19">
        <v>19166.666666666668</v>
      </c>
      <c r="N143" s="19">
        <v>19166.666666666668</v>
      </c>
      <c r="O143" s="19">
        <v>19166.666666666668</v>
      </c>
      <c r="P143" s="19">
        <v>19166.666666666668</v>
      </c>
      <c r="Q143" s="19">
        <v>19166.666666666668</v>
      </c>
      <c r="R143" s="15">
        <f>SUM(F143:Q143)</f>
        <v>229999.99999999997</v>
      </c>
    </row>
    <row r="144" spans="3:18" x14ac:dyDescent="0.2">
      <c r="C144" s="16" t="s">
        <v>159</v>
      </c>
      <c r="D144" s="11">
        <v>12000</v>
      </c>
      <c r="E144" s="17">
        <v>1126100000</v>
      </c>
      <c r="F144" s="19"/>
      <c r="G144" s="19">
        <f>+D144/6</f>
        <v>2000</v>
      </c>
      <c r="H144" s="19"/>
      <c r="I144" s="19">
        <v>2000</v>
      </c>
      <c r="J144" s="19"/>
      <c r="K144" s="19">
        <v>2000</v>
      </c>
      <c r="L144" s="19"/>
      <c r="M144" s="19">
        <v>2000</v>
      </c>
      <c r="N144" s="19"/>
      <c r="O144" s="19">
        <v>2000</v>
      </c>
      <c r="P144" s="19"/>
      <c r="Q144" s="19">
        <v>2000</v>
      </c>
      <c r="R144" s="15">
        <f>SUM(F144:Q144)</f>
        <v>12000</v>
      </c>
    </row>
    <row r="145" spans="3:18" ht="22.5" x14ac:dyDescent="0.2">
      <c r="C145" s="16" t="s">
        <v>160</v>
      </c>
      <c r="D145" s="11">
        <v>3500</v>
      </c>
      <c r="E145" s="17">
        <v>1126100000</v>
      </c>
      <c r="F145" s="19"/>
      <c r="G145" s="19">
        <v>1750</v>
      </c>
      <c r="H145" s="19"/>
      <c r="I145" s="19"/>
      <c r="J145" s="19"/>
      <c r="K145" s="19"/>
      <c r="L145" s="19"/>
      <c r="M145" s="19"/>
      <c r="N145" s="19">
        <v>1750</v>
      </c>
      <c r="O145" s="19"/>
      <c r="P145" s="19"/>
      <c r="Q145" s="19"/>
      <c r="R145" s="15">
        <f>SUM(F145:Q145)</f>
        <v>3500</v>
      </c>
    </row>
    <row r="146" spans="3:18" ht="22.5" x14ac:dyDescent="0.2">
      <c r="C146" s="12" t="s">
        <v>161</v>
      </c>
      <c r="D146" s="13">
        <f>D147</f>
        <v>1500000</v>
      </c>
      <c r="E146" s="20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5"/>
    </row>
    <row r="147" spans="3:18" x14ac:dyDescent="0.2">
      <c r="C147" s="16" t="s">
        <v>162</v>
      </c>
      <c r="D147" s="11">
        <v>1500000</v>
      </c>
      <c r="E147" s="17">
        <v>1126100000</v>
      </c>
      <c r="F147" s="1">
        <v>125000</v>
      </c>
      <c r="G147" s="1">
        <v>125000</v>
      </c>
      <c r="H147" s="1">
        <v>125000</v>
      </c>
      <c r="I147" s="1">
        <v>125000</v>
      </c>
      <c r="J147" s="1">
        <v>125000</v>
      </c>
      <c r="K147" s="1">
        <v>125000</v>
      </c>
      <c r="L147" s="1">
        <v>125000</v>
      </c>
      <c r="M147" s="1">
        <v>125000</v>
      </c>
      <c r="N147" s="1">
        <v>125000</v>
      </c>
      <c r="O147" s="1">
        <v>125000</v>
      </c>
      <c r="P147" s="1">
        <v>125000</v>
      </c>
      <c r="Q147" s="1">
        <v>125000</v>
      </c>
      <c r="R147" s="15">
        <f>SUM(F147:Q147)</f>
        <v>1500000</v>
      </c>
    </row>
    <row r="148" spans="3:18" x14ac:dyDescent="0.2">
      <c r="C148" s="12" t="s">
        <v>163</v>
      </c>
      <c r="D148" s="13">
        <f>SUM(D149:D157)</f>
        <v>3936800</v>
      </c>
      <c r="E148" s="20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5"/>
    </row>
    <row r="149" spans="3:18" x14ac:dyDescent="0.2">
      <c r="C149" s="16" t="s">
        <v>164</v>
      </c>
      <c r="D149" s="11">
        <v>275000</v>
      </c>
      <c r="E149" s="17">
        <v>1126100000</v>
      </c>
      <c r="F149" s="19">
        <v>22916.666666666668</v>
      </c>
      <c r="G149" s="19">
        <v>22916.666666666668</v>
      </c>
      <c r="H149" s="19">
        <v>22916.666666666668</v>
      </c>
      <c r="I149" s="19">
        <v>22916.666666666668</v>
      </c>
      <c r="J149" s="19">
        <v>22916.666666666668</v>
      </c>
      <c r="K149" s="19">
        <v>22916.666666666668</v>
      </c>
      <c r="L149" s="19">
        <v>22916.666666666668</v>
      </c>
      <c r="M149" s="19">
        <v>22916.666666666668</v>
      </c>
      <c r="N149" s="19">
        <v>22916.666666666668</v>
      </c>
      <c r="O149" s="19">
        <v>22916.666666666668</v>
      </c>
      <c r="P149" s="19">
        <v>22916.666666666668</v>
      </c>
      <c r="Q149" s="19">
        <v>22916.666666666668</v>
      </c>
      <c r="R149" s="15">
        <f t="shared" ref="R149:R157" si="13">SUM(F149:Q149)</f>
        <v>274999.99999999994</v>
      </c>
    </row>
    <row r="150" spans="3:18" x14ac:dyDescent="0.2">
      <c r="C150" s="16" t="s">
        <v>165</v>
      </c>
      <c r="D150" s="11">
        <v>850000</v>
      </c>
      <c r="E150" s="17">
        <v>1126100000</v>
      </c>
      <c r="F150" s="19">
        <v>70833.333333333328</v>
      </c>
      <c r="G150" s="19">
        <v>70833.333333333328</v>
      </c>
      <c r="H150" s="19">
        <v>70833.333333333328</v>
      </c>
      <c r="I150" s="19">
        <v>70833.333333333328</v>
      </c>
      <c r="J150" s="19">
        <v>70833.333333333328</v>
      </c>
      <c r="K150" s="19">
        <v>70833.333333333328</v>
      </c>
      <c r="L150" s="19">
        <v>70833.333333333328</v>
      </c>
      <c r="M150" s="19">
        <v>70833.333333333328</v>
      </c>
      <c r="N150" s="19">
        <v>70833.333333333328</v>
      </c>
      <c r="O150" s="19">
        <v>70833.333333333328</v>
      </c>
      <c r="P150" s="19">
        <v>70833.333333333328</v>
      </c>
      <c r="Q150" s="19">
        <v>70833.333333333328</v>
      </c>
      <c r="R150" s="15">
        <f t="shared" si="13"/>
        <v>850000.00000000012</v>
      </c>
    </row>
    <row r="151" spans="3:18" ht="22.5" x14ac:dyDescent="0.2">
      <c r="C151" s="16" t="s">
        <v>166</v>
      </c>
      <c r="D151" s="11">
        <v>1770000</v>
      </c>
      <c r="E151" s="17">
        <v>1126100000</v>
      </c>
      <c r="F151" s="19">
        <v>147500</v>
      </c>
      <c r="G151" s="19">
        <v>147500</v>
      </c>
      <c r="H151" s="19">
        <v>147500</v>
      </c>
      <c r="I151" s="19">
        <v>147500</v>
      </c>
      <c r="J151" s="19">
        <v>147500</v>
      </c>
      <c r="K151" s="19">
        <v>147500</v>
      </c>
      <c r="L151" s="19">
        <v>147500</v>
      </c>
      <c r="M151" s="19">
        <v>147500</v>
      </c>
      <c r="N151" s="19">
        <v>147500</v>
      </c>
      <c r="O151" s="19">
        <v>147500</v>
      </c>
      <c r="P151" s="19">
        <v>147500</v>
      </c>
      <c r="Q151" s="19">
        <v>147500</v>
      </c>
      <c r="R151" s="15">
        <f t="shared" si="13"/>
        <v>1770000</v>
      </c>
    </row>
    <row r="152" spans="3:18" x14ac:dyDescent="0.2">
      <c r="C152" s="16" t="s">
        <v>167</v>
      </c>
      <c r="D152" s="11">
        <v>25000</v>
      </c>
      <c r="E152" s="17">
        <v>1126100000</v>
      </c>
      <c r="F152" s="24"/>
      <c r="G152" s="23">
        <v>6250</v>
      </c>
      <c r="H152" s="23"/>
      <c r="I152" s="23">
        <v>6250</v>
      </c>
      <c r="J152" s="23"/>
      <c r="K152" s="23">
        <v>6250</v>
      </c>
      <c r="L152" s="23"/>
      <c r="M152" s="23">
        <v>6250</v>
      </c>
      <c r="N152" s="23"/>
      <c r="O152" s="23"/>
      <c r="P152" s="23"/>
      <c r="Q152" s="23"/>
      <c r="R152" s="15">
        <f t="shared" si="13"/>
        <v>25000</v>
      </c>
    </row>
    <row r="153" spans="3:18" x14ac:dyDescent="0.2">
      <c r="C153" s="16" t="s">
        <v>168</v>
      </c>
      <c r="D153" s="11">
        <v>3200</v>
      </c>
      <c r="E153" s="17">
        <v>1126100000</v>
      </c>
      <c r="F153" s="19">
        <v>266.67</v>
      </c>
      <c r="G153" s="19">
        <v>266.67</v>
      </c>
      <c r="H153" s="19">
        <v>266.67</v>
      </c>
      <c r="I153" s="19">
        <v>266.67</v>
      </c>
      <c r="J153" s="19">
        <v>266.67</v>
      </c>
      <c r="K153" s="19">
        <v>266.67</v>
      </c>
      <c r="L153" s="19">
        <v>266.67</v>
      </c>
      <c r="M153" s="19">
        <v>266.67</v>
      </c>
      <c r="N153" s="19">
        <v>266.67</v>
      </c>
      <c r="O153" s="19">
        <v>266.67</v>
      </c>
      <c r="P153" s="19">
        <v>266.67</v>
      </c>
      <c r="Q153" s="19">
        <v>266.63</v>
      </c>
      <c r="R153" s="15">
        <f t="shared" si="13"/>
        <v>3200.0000000000005</v>
      </c>
    </row>
    <row r="154" spans="3:18" ht="22.5" x14ac:dyDescent="0.2">
      <c r="C154" s="16" t="s">
        <v>169</v>
      </c>
      <c r="D154" s="11">
        <v>125600</v>
      </c>
      <c r="E154" s="17">
        <v>1126100000</v>
      </c>
      <c r="F154" s="19">
        <v>10466.66</v>
      </c>
      <c r="G154" s="19">
        <v>10466.66</v>
      </c>
      <c r="H154" s="19">
        <v>10466.66</v>
      </c>
      <c r="I154" s="19">
        <v>10466.66</v>
      </c>
      <c r="J154" s="19">
        <v>10466.66</v>
      </c>
      <c r="K154" s="19">
        <v>10466.66</v>
      </c>
      <c r="L154" s="19">
        <v>10466.66</v>
      </c>
      <c r="M154" s="19">
        <v>10466.66</v>
      </c>
      <c r="N154" s="19">
        <v>10466.66</v>
      </c>
      <c r="O154" s="19">
        <v>10466.66</v>
      </c>
      <c r="P154" s="19">
        <v>10466.66</v>
      </c>
      <c r="Q154" s="19">
        <v>10466.74</v>
      </c>
      <c r="R154" s="15">
        <f t="shared" si="13"/>
        <v>125600.00000000003</v>
      </c>
    </row>
    <row r="155" spans="3:18" ht="22.5" x14ac:dyDescent="0.2">
      <c r="C155" s="16" t="s">
        <v>170</v>
      </c>
      <c r="D155" s="11">
        <v>850000</v>
      </c>
      <c r="E155" s="17">
        <v>1126100000</v>
      </c>
      <c r="F155" s="19">
        <v>70833.333333333328</v>
      </c>
      <c r="G155" s="19">
        <v>70833.333333333328</v>
      </c>
      <c r="H155" s="19">
        <v>70833.333333333328</v>
      </c>
      <c r="I155" s="19">
        <v>70833.333333333328</v>
      </c>
      <c r="J155" s="19">
        <v>70833.333333333328</v>
      </c>
      <c r="K155" s="19">
        <v>70833.333333333328</v>
      </c>
      <c r="L155" s="19">
        <v>70833.333333333328</v>
      </c>
      <c r="M155" s="19">
        <v>70833.333333333328</v>
      </c>
      <c r="N155" s="19">
        <v>70833.333333333328</v>
      </c>
      <c r="O155" s="19">
        <v>70833.333333333328</v>
      </c>
      <c r="P155" s="19">
        <v>70833.333333333328</v>
      </c>
      <c r="Q155" s="19">
        <v>70833.333333333328</v>
      </c>
      <c r="R155" s="15">
        <f t="shared" si="13"/>
        <v>850000.00000000012</v>
      </c>
    </row>
    <row r="156" spans="3:18" x14ac:dyDescent="0.2">
      <c r="C156" s="16" t="s">
        <v>171</v>
      </c>
      <c r="D156" s="11">
        <v>3000</v>
      </c>
      <c r="E156" s="17">
        <v>1126100000</v>
      </c>
      <c r="F156" s="19"/>
      <c r="G156" s="19">
        <v>1500</v>
      </c>
      <c r="H156" s="19"/>
      <c r="I156" s="19"/>
      <c r="J156" s="19"/>
      <c r="K156" s="19">
        <v>1500</v>
      </c>
      <c r="L156" s="19"/>
      <c r="M156" s="19"/>
      <c r="N156" s="19"/>
      <c r="O156" s="19"/>
      <c r="P156" s="19"/>
      <c r="Q156" s="19"/>
      <c r="R156" s="15">
        <f t="shared" si="13"/>
        <v>3000</v>
      </c>
    </row>
    <row r="157" spans="3:18" x14ac:dyDescent="0.2">
      <c r="C157" s="16" t="s">
        <v>172</v>
      </c>
      <c r="D157" s="11">
        <v>35000</v>
      </c>
      <c r="E157" s="17">
        <v>1126100000</v>
      </c>
      <c r="F157" s="19">
        <v>5833.333333333333</v>
      </c>
      <c r="G157" s="19"/>
      <c r="H157" s="19">
        <v>5833.333333333333</v>
      </c>
      <c r="I157" s="19"/>
      <c r="J157" s="19">
        <v>5833.333333333333</v>
      </c>
      <c r="K157" s="19"/>
      <c r="L157" s="19">
        <v>5833.333333333333</v>
      </c>
      <c r="M157" s="19"/>
      <c r="N157" s="19">
        <v>5833.333333333333</v>
      </c>
      <c r="O157" s="19"/>
      <c r="P157" s="19">
        <v>5833.333333333333</v>
      </c>
      <c r="Q157" s="19"/>
      <c r="R157" s="15">
        <f t="shared" si="13"/>
        <v>35000</v>
      </c>
    </row>
    <row r="158" spans="3:18" ht="45" x14ac:dyDescent="0.2">
      <c r="C158" s="12" t="s">
        <v>173</v>
      </c>
      <c r="D158" s="13">
        <v>0</v>
      </c>
      <c r="E158" s="20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3:18" x14ac:dyDescent="0.2">
      <c r="C159" s="27" t="s">
        <v>174</v>
      </c>
      <c r="D159" s="22">
        <f>D160+D185+D186+D189</f>
        <v>3637600</v>
      </c>
      <c r="E159" s="6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3:18" x14ac:dyDescent="0.2">
      <c r="C160" s="27" t="s">
        <v>175</v>
      </c>
      <c r="D160" s="22">
        <f>D161+D165+D168+D170+D172+D177+D178+D179+D181+D183</f>
        <v>3637600</v>
      </c>
      <c r="E160" s="6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3:18" ht="22.5" x14ac:dyDescent="0.2">
      <c r="C161" s="27" t="s">
        <v>176</v>
      </c>
      <c r="D161" s="22">
        <f>SUM(D162:D164)</f>
        <v>132500</v>
      </c>
      <c r="E161" s="6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3:18" x14ac:dyDescent="0.2">
      <c r="C162" s="16" t="s">
        <v>177</v>
      </c>
      <c r="D162" s="11">
        <v>90000</v>
      </c>
      <c r="E162" s="17">
        <v>1126100000</v>
      </c>
      <c r="F162" s="19">
        <v>7500</v>
      </c>
      <c r="G162" s="19">
        <v>7500</v>
      </c>
      <c r="H162" s="19">
        <v>7500</v>
      </c>
      <c r="I162" s="19">
        <v>7500</v>
      </c>
      <c r="J162" s="19">
        <v>7500</v>
      </c>
      <c r="K162" s="19">
        <v>7500</v>
      </c>
      <c r="L162" s="19">
        <v>7500</v>
      </c>
      <c r="M162" s="19">
        <v>7500</v>
      </c>
      <c r="N162" s="19">
        <v>7500</v>
      </c>
      <c r="O162" s="19">
        <v>7500</v>
      </c>
      <c r="P162" s="19">
        <v>7500</v>
      </c>
      <c r="Q162" s="19">
        <v>7500</v>
      </c>
      <c r="R162" s="15">
        <f t="shared" ref="R162:R164" si="14">SUM(F162:Q162)</f>
        <v>90000</v>
      </c>
    </row>
    <row r="163" spans="3:18" ht="22.5" x14ac:dyDescent="0.2">
      <c r="C163" s="16" t="s">
        <v>178</v>
      </c>
      <c r="D163" s="11">
        <v>37500</v>
      </c>
      <c r="E163" s="17">
        <v>1126100000</v>
      </c>
      <c r="F163" s="19"/>
      <c r="G163" s="19">
        <v>6250</v>
      </c>
      <c r="H163" s="19"/>
      <c r="I163" s="19">
        <v>6250</v>
      </c>
      <c r="J163" s="19"/>
      <c r="K163" s="19">
        <v>6250</v>
      </c>
      <c r="L163" s="19"/>
      <c r="M163" s="19">
        <v>6250</v>
      </c>
      <c r="N163" s="19"/>
      <c r="O163" s="19">
        <v>6250</v>
      </c>
      <c r="P163" s="19"/>
      <c r="Q163" s="19">
        <v>6250</v>
      </c>
      <c r="R163" s="15">
        <f t="shared" si="14"/>
        <v>37500</v>
      </c>
    </row>
    <row r="164" spans="3:18" ht="22.5" x14ac:dyDescent="0.2">
      <c r="C164" s="16" t="s">
        <v>179</v>
      </c>
      <c r="D164" s="11">
        <v>5000</v>
      </c>
      <c r="E164" s="17">
        <v>1126100000</v>
      </c>
      <c r="F164" s="19"/>
      <c r="G164" s="19"/>
      <c r="H164" s="19">
        <v>2500</v>
      </c>
      <c r="I164" s="19"/>
      <c r="J164" s="19"/>
      <c r="K164" s="19"/>
      <c r="L164" s="19"/>
      <c r="M164" s="19">
        <v>2500</v>
      </c>
      <c r="N164" s="19"/>
      <c r="O164" s="19"/>
      <c r="P164" s="19"/>
      <c r="Q164" s="19"/>
      <c r="R164" s="15">
        <f t="shared" si="14"/>
        <v>5000</v>
      </c>
    </row>
    <row r="165" spans="3:18" ht="22.5" x14ac:dyDescent="0.2">
      <c r="C165" s="12" t="s">
        <v>180</v>
      </c>
      <c r="D165" s="13">
        <f>SUM(D166:D167)</f>
        <v>190000</v>
      </c>
      <c r="E165" s="20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</row>
    <row r="166" spans="3:18" x14ac:dyDescent="0.2">
      <c r="C166" s="16" t="s">
        <v>181</v>
      </c>
      <c r="D166" s="11">
        <v>40000</v>
      </c>
      <c r="E166" s="17">
        <v>1126100000</v>
      </c>
      <c r="F166" s="19">
        <v>3333.33</v>
      </c>
      <c r="G166" s="19">
        <v>3333.33</v>
      </c>
      <c r="H166" s="19">
        <v>3333.33</v>
      </c>
      <c r="I166" s="19">
        <v>3333.33</v>
      </c>
      <c r="J166" s="19">
        <v>3333.33</v>
      </c>
      <c r="K166" s="19">
        <v>3333.33</v>
      </c>
      <c r="L166" s="19">
        <v>3333.33</v>
      </c>
      <c r="M166" s="19">
        <v>3333.33</v>
      </c>
      <c r="N166" s="19">
        <v>3333.33</v>
      </c>
      <c r="O166" s="19">
        <v>3333.33</v>
      </c>
      <c r="P166" s="19">
        <v>3333.33</v>
      </c>
      <c r="Q166" s="19">
        <v>3333.37</v>
      </c>
      <c r="R166" s="15">
        <f t="shared" ref="R166:R169" si="15">SUM(F166:Q166)</f>
        <v>40000.000000000015</v>
      </c>
    </row>
    <row r="167" spans="3:18" x14ac:dyDescent="0.2">
      <c r="C167" s="16" t="s">
        <v>182</v>
      </c>
      <c r="D167" s="18">
        <v>150000</v>
      </c>
      <c r="E167" s="17">
        <v>1126100000</v>
      </c>
      <c r="F167" s="19">
        <v>12500</v>
      </c>
      <c r="G167" s="19">
        <v>12500</v>
      </c>
      <c r="H167" s="19">
        <v>12500</v>
      </c>
      <c r="I167" s="19">
        <v>12500</v>
      </c>
      <c r="J167" s="19">
        <v>12500</v>
      </c>
      <c r="K167" s="19">
        <v>12500</v>
      </c>
      <c r="L167" s="19">
        <v>12500</v>
      </c>
      <c r="M167" s="19">
        <v>12500</v>
      </c>
      <c r="N167" s="19">
        <v>12500</v>
      </c>
      <c r="O167" s="19">
        <v>12500</v>
      </c>
      <c r="P167" s="19">
        <v>12500</v>
      </c>
      <c r="Q167" s="19">
        <v>12500</v>
      </c>
      <c r="R167" s="15">
        <f t="shared" si="15"/>
        <v>150000</v>
      </c>
    </row>
    <row r="168" spans="3:18" x14ac:dyDescent="0.2">
      <c r="C168" s="12" t="s">
        <v>183</v>
      </c>
      <c r="D168" s="13">
        <f>D169</f>
        <v>5000</v>
      </c>
      <c r="E168" s="20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</row>
    <row r="169" spans="3:18" x14ac:dyDescent="0.2">
      <c r="C169" s="16" t="s">
        <v>184</v>
      </c>
      <c r="D169" s="30">
        <v>5000</v>
      </c>
      <c r="E169" s="17">
        <v>1126100000</v>
      </c>
      <c r="F169" s="15"/>
      <c r="G169" s="15"/>
      <c r="H169" s="15"/>
      <c r="I169" s="15">
        <v>5000</v>
      </c>
      <c r="J169" s="15"/>
      <c r="K169" s="15"/>
      <c r="L169" s="15"/>
      <c r="M169" s="15"/>
      <c r="N169" s="15"/>
      <c r="O169" s="15"/>
      <c r="P169" s="15"/>
      <c r="Q169" s="15"/>
      <c r="R169" s="15">
        <f t="shared" si="15"/>
        <v>5000</v>
      </c>
    </row>
    <row r="170" spans="3:18" x14ac:dyDescent="0.2">
      <c r="C170" s="12" t="s">
        <v>185</v>
      </c>
      <c r="D170" s="13">
        <f>D171</f>
        <v>95000</v>
      </c>
      <c r="E170" s="20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</row>
    <row r="171" spans="3:18" x14ac:dyDescent="0.2">
      <c r="C171" s="16" t="s">
        <v>186</v>
      </c>
      <c r="D171" s="11">
        <v>95000</v>
      </c>
      <c r="E171" s="17">
        <v>1126100000</v>
      </c>
      <c r="F171" s="19">
        <v>7916.66</v>
      </c>
      <c r="G171" s="19">
        <v>7916.66</v>
      </c>
      <c r="H171" s="19">
        <v>7916.66</v>
      </c>
      <c r="I171" s="19">
        <v>7916.66</v>
      </c>
      <c r="J171" s="19">
        <v>7916.66</v>
      </c>
      <c r="K171" s="19">
        <v>7916.66</v>
      </c>
      <c r="L171" s="19">
        <v>7916.66</v>
      </c>
      <c r="M171" s="19">
        <v>7916.66</v>
      </c>
      <c r="N171" s="19">
        <v>7916.66</v>
      </c>
      <c r="O171" s="19">
        <v>7916.66</v>
      </c>
      <c r="P171" s="19">
        <v>7916.66</v>
      </c>
      <c r="Q171" s="19">
        <v>7916.74</v>
      </c>
      <c r="R171" s="15">
        <f>SUM(F171:Q171)</f>
        <v>95000.000000000029</v>
      </c>
    </row>
    <row r="172" spans="3:18" x14ac:dyDescent="0.2">
      <c r="C172" s="12" t="s">
        <v>187</v>
      </c>
      <c r="D172" s="13">
        <f>SUM(D173:D176)</f>
        <v>3187100</v>
      </c>
      <c r="E172" s="20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</row>
    <row r="173" spans="3:18" x14ac:dyDescent="0.2">
      <c r="C173" s="16" t="s">
        <v>188</v>
      </c>
      <c r="D173" s="11">
        <v>185000</v>
      </c>
      <c r="E173" s="17">
        <v>1126100000</v>
      </c>
      <c r="F173" s="19">
        <v>15416.666666666666</v>
      </c>
      <c r="G173" s="19">
        <v>15416.666666666666</v>
      </c>
      <c r="H173" s="19">
        <v>15416.666666666666</v>
      </c>
      <c r="I173" s="19">
        <v>15416.666666666666</v>
      </c>
      <c r="J173" s="19">
        <v>15416.666666666666</v>
      </c>
      <c r="K173" s="19">
        <v>15416.666666666666</v>
      </c>
      <c r="L173" s="19">
        <v>15416.666666666666</v>
      </c>
      <c r="M173" s="19">
        <v>15416.666666666666</v>
      </c>
      <c r="N173" s="19">
        <v>15416.666666666666</v>
      </c>
      <c r="O173" s="19">
        <v>15416.666666666666</v>
      </c>
      <c r="P173" s="19">
        <v>15416.666666666666</v>
      </c>
      <c r="Q173" s="19">
        <v>15416.666666666666</v>
      </c>
      <c r="R173" s="15">
        <f>SUM(F173:Q173)</f>
        <v>184999.99999999997</v>
      </c>
    </row>
    <row r="174" spans="3:18" x14ac:dyDescent="0.2">
      <c r="C174" s="16" t="s">
        <v>189</v>
      </c>
      <c r="D174" s="18">
        <v>3000000</v>
      </c>
      <c r="E174" s="17">
        <v>1126100000</v>
      </c>
      <c r="F174" s="19">
        <v>250000</v>
      </c>
      <c r="G174" s="19">
        <v>250000</v>
      </c>
      <c r="H174" s="19">
        <v>250000</v>
      </c>
      <c r="I174" s="19">
        <v>250000</v>
      </c>
      <c r="J174" s="19">
        <v>250000</v>
      </c>
      <c r="K174" s="19">
        <v>250000</v>
      </c>
      <c r="L174" s="19">
        <v>250000</v>
      </c>
      <c r="M174" s="19">
        <v>250000</v>
      </c>
      <c r="N174" s="19">
        <v>250000</v>
      </c>
      <c r="O174" s="19">
        <v>250000</v>
      </c>
      <c r="P174" s="19">
        <v>250000</v>
      </c>
      <c r="Q174" s="19">
        <v>250000</v>
      </c>
      <c r="R174" s="15">
        <f>SUM(F174:Q174)</f>
        <v>3000000</v>
      </c>
    </row>
    <row r="175" spans="3:18" x14ac:dyDescent="0.2">
      <c r="C175" s="16" t="s">
        <v>190</v>
      </c>
      <c r="D175" s="11">
        <v>600</v>
      </c>
      <c r="E175" s="17">
        <v>1126100000</v>
      </c>
      <c r="F175" s="19">
        <v>600</v>
      </c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5">
        <f>SUM(F175:Q175)</f>
        <v>600</v>
      </c>
    </row>
    <row r="176" spans="3:18" x14ac:dyDescent="0.2">
      <c r="C176" s="16" t="s">
        <v>191</v>
      </c>
      <c r="D176" s="11">
        <v>1500</v>
      </c>
      <c r="E176" s="17">
        <v>1126100000</v>
      </c>
      <c r="F176" s="19">
        <v>1500</v>
      </c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5">
        <f>SUM(F176:Q176)</f>
        <v>1500</v>
      </c>
    </row>
    <row r="177" spans="3:18" x14ac:dyDescent="0.2">
      <c r="C177" s="12" t="s">
        <v>192</v>
      </c>
      <c r="D177" s="13">
        <v>0</v>
      </c>
      <c r="E177" s="20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3:18" x14ac:dyDescent="0.2">
      <c r="C178" s="12" t="s">
        <v>193</v>
      </c>
      <c r="D178" s="13">
        <v>0</v>
      </c>
      <c r="E178" s="20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3:18" ht="22.5" x14ac:dyDescent="0.2">
      <c r="C179" s="12" t="s">
        <v>194</v>
      </c>
      <c r="D179" s="13">
        <f>D180</f>
        <v>16000</v>
      </c>
      <c r="E179" s="20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3:18" ht="22.5" x14ac:dyDescent="0.2">
      <c r="C180" s="16" t="s">
        <v>195</v>
      </c>
      <c r="D180" s="11">
        <v>16000</v>
      </c>
      <c r="E180" s="17">
        <v>1126100000</v>
      </c>
      <c r="F180" s="19">
        <v>2666.6666666666665</v>
      </c>
      <c r="G180" s="19"/>
      <c r="H180" s="19">
        <v>2666.6666666666665</v>
      </c>
      <c r="I180" s="19"/>
      <c r="J180" s="19">
        <v>2666.6666666666665</v>
      </c>
      <c r="K180" s="19"/>
      <c r="L180" s="19">
        <v>2666.6666666666665</v>
      </c>
      <c r="M180" s="19"/>
      <c r="N180" s="19">
        <v>2666.6666666666665</v>
      </c>
      <c r="O180" s="19"/>
      <c r="P180" s="19">
        <v>2666.6666666666665</v>
      </c>
      <c r="Q180" s="19"/>
      <c r="R180" s="15">
        <f t="shared" ref="R180:R184" si="16">SUM(F180:Q180)</f>
        <v>15999.999999999998</v>
      </c>
    </row>
    <row r="181" spans="3:18" ht="22.5" x14ac:dyDescent="0.2">
      <c r="C181" s="12" t="s">
        <v>196</v>
      </c>
      <c r="D181" s="13">
        <f>D182</f>
        <v>5000</v>
      </c>
      <c r="E181" s="20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3:18" ht="22.5" x14ac:dyDescent="0.2">
      <c r="C182" s="16" t="s">
        <v>197</v>
      </c>
      <c r="D182" s="30">
        <v>5000</v>
      </c>
      <c r="E182" s="17">
        <v>1126100000</v>
      </c>
      <c r="F182" s="15">
        <f>+D182/6</f>
        <v>833.33333333333337</v>
      </c>
      <c r="G182" s="15"/>
      <c r="H182" s="15">
        <v>833.33333333333337</v>
      </c>
      <c r="I182" s="15"/>
      <c r="J182" s="15">
        <v>833.33333333333337</v>
      </c>
      <c r="K182" s="15"/>
      <c r="L182" s="15">
        <v>833.33333333333337</v>
      </c>
      <c r="M182" s="15"/>
      <c r="N182" s="15">
        <v>833.33333333333337</v>
      </c>
      <c r="O182" s="15"/>
      <c r="P182" s="15">
        <v>833.33333333333337</v>
      </c>
      <c r="Q182" s="15"/>
      <c r="R182" s="15">
        <f t="shared" si="16"/>
        <v>5000</v>
      </c>
    </row>
    <row r="183" spans="3:18" x14ac:dyDescent="0.2">
      <c r="C183" s="12" t="s">
        <v>198</v>
      </c>
      <c r="D183" s="5">
        <f>D184</f>
        <v>7000</v>
      </c>
      <c r="E183" s="20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5"/>
    </row>
    <row r="184" spans="3:18" ht="22.5" x14ac:dyDescent="0.2">
      <c r="C184" s="16" t="s">
        <v>199</v>
      </c>
      <c r="D184" s="11">
        <v>7000</v>
      </c>
      <c r="E184" s="17">
        <v>1126100000</v>
      </c>
      <c r="F184" s="19">
        <v>2500</v>
      </c>
      <c r="G184" s="19"/>
      <c r="H184" s="19">
        <v>3250</v>
      </c>
      <c r="I184" s="19"/>
      <c r="J184" s="19">
        <v>1250</v>
      </c>
      <c r="K184" s="19"/>
      <c r="L184" s="19"/>
      <c r="M184" s="19"/>
      <c r="N184" s="19"/>
      <c r="O184" s="19"/>
      <c r="P184" s="19"/>
      <c r="Q184" s="19"/>
      <c r="R184" s="15">
        <f t="shared" si="16"/>
        <v>7000</v>
      </c>
    </row>
    <row r="185" spans="3:18" x14ac:dyDescent="0.2">
      <c r="C185" s="12" t="s">
        <v>200</v>
      </c>
      <c r="D185" s="30">
        <v>0</v>
      </c>
      <c r="E185" s="20"/>
      <c r="F185" s="15" t="s">
        <v>55</v>
      </c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 t="s">
        <v>55</v>
      </c>
    </row>
    <row r="186" spans="3:18" x14ac:dyDescent="0.2">
      <c r="C186" s="12" t="s">
        <v>201</v>
      </c>
      <c r="D186" s="13">
        <f>D188</f>
        <v>0</v>
      </c>
      <c r="E186" s="20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</row>
    <row r="187" spans="3:18" x14ac:dyDescent="0.2">
      <c r="C187" s="12" t="s">
        <v>202</v>
      </c>
      <c r="D187" s="13">
        <v>0</v>
      </c>
      <c r="E187" s="20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3:18" x14ac:dyDescent="0.2">
      <c r="C188" s="12" t="s">
        <v>203</v>
      </c>
      <c r="D188" s="13">
        <v>0</v>
      </c>
      <c r="E188" s="20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3:18" ht="56.25" x14ac:dyDescent="0.2">
      <c r="C189" s="12" t="s">
        <v>204</v>
      </c>
      <c r="D189" s="13">
        <v>0</v>
      </c>
      <c r="E189" s="20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3:18" ht="22.5" x14ac:dyDescent="0.2">
      <c r="C190" s="12" t="s">
        <v>205</v>
      </c>
      <c r="D190" s="13">
        <f>D191</f>
        <v>0</v>
      </c>
      <c r="E190" s="20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3:18" x14ac:dyDescent="0.2">
      <c r="C191" s="37" t="s">
        <v>206</v>
      </c>
      <c r="D191" s="13">
        <v>0</v>
      </c>
      <c r="E191" s="20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3:18" ht="45" x14ac:dyDescent="0.2">
      <c r="C192" s="27" t="s">
        <v>207</v>
      </c>
      <c r="D192" s="22">
        <f>D193+D207+D212+D214+D225</f>
        <v>235950590.67999998</v>
      </c>
      <c r="E192" s="6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3:18" x14ac:dyDescent="0.2">
      <c r="C193" s="27" t="s">
        <v>208</v>
      </c>
      <c r="D193" s="22">
        <f>D194+D196+D198+D200+D202+D204+D206</f>
        <v>163797400.00999999</v>
      </c>
      <c r="E193" s="6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3:18" x14ac:dyDescent="0.2">
      <c r="C194" s="27" t="s">
        <v>209</v>
      </c>
      <c r="D194" s="22">
        <f>D195</f>
        <v>93229175.519999996</v>
      </c>
      <c r="E194" s="6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3:18" ht="22.5" x14ac:dyDescent="0.2">
      <c r="C195" s="16" t="s">
        <v>210</v>
      </c>
      <c r="D195" s="38">
        <v>93229175.519999996</v>
      </c>
      <c r="E195" s="20">
        <v>1526811100</v>
      </c>
      <c r="F195" s="19">
        <v>7769097.96</v>
      </c>
      <c r="G195" s="19">
        <v>7769097.96</v>
      </c>
      <c r="H195" s="19">
        <v>7769097.96</v>
      </c>
      <c r="I195" s="19">
        <v>7769097.96</v>
      </c>
      <c r="J195" s="19">
        <v>7769097.96</v>
      </c>
      <c r="K195" s="19">
        <v>7769097.96</v>
      </c>
      <c r="L195" s="19">
        <v>7769097.96</v>
      </c>
      <c r="M195" s="19">
        <v>7769097.96</v>
      </c>
      <c r="N195" s="19">
        <v>7769097.96</v>
      </c>
      <c r="O195" s="19">
        <v>7769097.96</v>
      </c>
      <c r="P195" s="19">
        <v>7769097.96</v>
      </c>
      <c r="Q195" s="19">
        <v>7769097.96</v>
      </c>
      <c r="R195" s="15">
        <f t="shared" ref="R195:R199" si="17">SUM(F195:Q195)</f>
        <v>93229175.519999981</v>
      </c>
    </row>
    <row r="196" spans="3:18" x14ac:dyDescent="0.2">
      <c r="C196" s="12" t="s">
        <v>211</v>
      </c>
      <c r="D196" s="39">
        <f>D197</f>
        <v>42335299.490000002</v>
      </c>
      <c r="E196" s="20"/>
      <c r="F196" s="19" t="s">
        <v>55</v>
      </c>
      <c r="G196" s="19" t="s">
        <v>55</v>
      </c>
      <c r="H196" s="19" t="s">
        <v>55</v>
      </c>
      <c r="I196" s="19" t="s">
        <v>55</v>
      </c>
      <c r="J196" s="19" t="s">
        <v>55</v>
      </c>
      <c r="K196" s="19" t="s">
        <v>55</v>
      </c>
      <c r="L196" s="19" t="s">
        <v>55</v>
      </c>
      <c r="M196" s="19" t="s">
        <v>55</v>
      </c>
      <c r="N196" s="19" t="s">
        <v>55</v>
      </c>
      <c r="O196" s="19" t="s">
        <v>55</v>
      </c>
      <c r="P196" s="19" t="s">
        <v>55</v>
      </c>
      <c r="Q196" s="19" t="s">
        <v>55</v>
      </c>
      <c r="R196" s="15"/>
    </row>
    <row r="197" spans="3:18" x14ac:dyDescent="0.2">
      <c r="C197" s="16" t="s">
        <v>212</v>
      </c>
      <c r="D197" s="38">
        <v>42335299.490000002</v>
      </c>
      <c r="E197" s="20">
        <v>1526811100</v>
      </c>
      <c r="F197" s="19">
        <v>3527941.624166667</v>
      </c>
      <c r="G197" s="19">
        <v>3527941.624166667</v>
      </c>
      <c r="H197" s="19">
        <v>3527941.624166667</v>
      </c>
      <c r="I197" s="19">
        <v>3527941.624166667</v>
      </c>
      <c r="J197" s="19">
        <v>3527941.624166667</v>
      </c>
      <c r="K197" s="19">
        <v>3527941.624166667</v>
      </c>
      <c r="L197" s="19">
        <v>3527941.624166667</v>
      </c>
      <c r="M197" s="19">
        <v>3527941.624166667</v>
      </c>
      <c r="N197" s="19">
        <v>3527941.624166667</v>
      </c>
      <c r="O197" s="19">
        <v>3527941.624166667</v>
      </c>
      <c r="P197" s="19">
        <v>3527941.624166667</v>
      </c>
      <c r="Q197" s="19">
        <v>3527941.624166667</v>
      </c>
      <c r="R197" s="15">
        <f t="shared" si="17"/>
        <v>42335299.490000002</v>
      </c>
    </row>
    <row r="198" spans="3:18" x14ac:dyDescent="0.2">
      <c r="C198" s="12" t="s">
        <v>213</v>
      </c>
      <c r="D198" s="39">
        <f>D199</f>
        <v>10865014.789999999</v>
      </c>
      <c r="E198" s="20"/>
      <c r="F198" s="19">
        <v>0</v>
      </c>
      <c r="G198" s="19">
        <v>0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0</v>
      </c>
      <c r="N198" s="19">
        <v>0</v>
      </c>
      <c r="O198" s="19">
        <v>0</v>
      </c>
      <c r="P198" s="19">
        <v>0</v>
      </c>
      <c r="Q198" s="19">
        <v>0</v>
      </c>
      <c r="R198" s="15"/>
    </row>
    <row r="199" spans="3:18" ht="22.5" x14ac:dyDescent="0.2">
      <c r="C199" s="16" t="s">
        <v>214</v>
      </c>
      <c r="D199" s="38">
        <v>10865014.789999999</v>
      </c>
      <c r="E199" s="20">
        <v>1526811100</v>
      </c>
      <c r="F199" s="19">
        <v>905417.89916666655</v>
      </c>
      <c r="G199" s="19">
        <v>905417.89916666655</v>
      </c>
      <c r="H199" s="19">
        <v>905417.89916666655</v>
      </c>
      <c r="I199" s="19">
        <v>905417.89916666655</v>
      </c>
      <c r="J199" s="19">
        <v>905417.89916666655</v>
      </c>
      <c r="K199" s="19">
        <v>905417.89916666655</v>
      </c>
      <c r="L199" s="19">
        <v>905417.89916666655</v>
      </c>
      <c r="M199" s="19">
        <v>905417.89916666655</v>
      </c>
      <c r="N199" s="19">
        <v>905417.89916666655</v>
      </c>
      <c r="O199" s="19">
        <v>905417.89916666655</v>
      </c>
      <c r="P199" s="19">
        <v>905417.89916666655</v>
      </c>
      <c r="Q199" s="19">
        <v>905417.89916666655</v>
      </c>
      <c r="R199" s="15">
        <f t="shared" si="17"/>
        <v>10865014.789999999</v>
      </c>
    </row>
    <row r="200" spans="3:18" ht="22.5" x14ac:dyDescent="0.2">
      <c r="C200" s="40" t="s">
        <v>215</v>
      </c>
      <c r="D200" s="39">
        <f>D201</f>
        <v>3579761.19</v>
      </c>
      <c r="E200" s="20"/>
      <c r="F200" s="15"/>
      <c r="G200" s="15"/>
      <c r="H200" s="15"/>
      <c r="I200" s="15"/>
      <c r="J200" s="15"/>
      <c r="K200" s="19"/>
      <c r="L200" s="15"/>
      <c r="M200" s="15"/>
      <c r="N200" s="15"/>
      <c r="O200" s="15"/>
      <c r="P200" s="15"/>
      <c r="Q200" s="15"/>
      <c r="R200" s="15"/>
    </row>
    <row r="201" spans="3:18" ht="22.5" x14ac:dyDescent="0.2">
      <c r="C201" s="16" t="s">
        <v>216</v>
      </c>
      <c r="D201" s="38">
        <v>3579761.19</v>
      </c>
      <c r="E201" s="20">
        <v>1526811100</v>
      </c>
      <c r="F201" s="19">
        <v>298313.4325</v>
      </c>
      <c r="G201" s="19">
        <v>298313.4325</v>
      </c>
      <c r="H201" s="19">
        <v>298313.4325</v>
      </c>
      <c r="I201" s="19">
        <v>298313.4325</v>
      </c>
      <c r="J201" s="19">
        <v>298313.4325</v>
      </c>
      <c r="K201" s="19">
        <v>298313.4325</v>
      </c>
      <c r="L201" s="19">
        <v>298313.4325</v>
      </c>
      <c r="M201" s="19">
        <v>298313.4325</v>
      </c>
      <c r="N201" s="19">
        <v>298313.4325</v>
      </c>
      <c r="O201" s="19">
        <v>298313.4325</v>
      </c>
      <c r="P201" s="19">
        <v>298313.4325</v>
      </c>
      <c r="Q201" s="19">
        <v>298313.4325</v>
      </c>
      <c r="R201" s="15">
        <f t="shared" ref="R201:R205" si="18">SUM(F201:Q201)</f>
        <v>3579761.1900000009</v>
      </c>
    </row>
    <row r="202" spans="3:18" ht="22.5" x14ac:dyDescent="0.2">
      <c r="C202" s="12" t="s">
        <v>217</v>
      </c>
      <c r="D202" s="39">
        <f>D203</f>
        <v>1815585.19</v>
      </c>
      <c r="E202" s="20"/>
      <c r="F202" s="19" t="s">
        <v>55</v>
      </c>
      <c r="G202" s="19" t="s">
        <v>55</v>
      </c>
      <c r="H202" s="19" t="s">
        <v>55</v>
      </c>
      <c r="I202" s="19" t="s">
        <v>55</v>
      </c>
      <c r="J202" s="19" t="s">
        <v>55</v>
      </c>
      <c r="K202" s="19" t="s">
        <v>55</v>
      </c>
      <c r="L202" s="19" t="s">
        <v>55</v>
      </c>
      <c r="M202" s="19" t="s">
        <v>55</v>
      </c>
      <c r="N202" s="19" t="s">
        <v>55</v>
      </c>
      <c r="O202" s="19" t="s">
        <v>55</v>
      </c>
      <c r="P202" s="19" t="s">
        <v>55</v>
      </c>
      <c r="Q202" s="19" t="s">
        <v>55</v>
      </c>
      <c r="R202" s="15"/>
    </row>
    <row r="203" spans="3:18" ht="22.5" x14ac:dyDescent="0.2">
      <c r="C203" s="16" t="s">
        <v>218</v>
      </c>
      <c r="D203" s="38">
        <v>1815585.19</v>
      </c>
      <c r="E203" s="20">
        <v>1526811100</v>
      </c>
      <c r="F203" s="19">
        <v>151298.76583333334</v>
      </c>
      <c r="G203" s="19">
        <v>151298.76583333334</v>
      </c>
      <c r="H203" s="19">
        <v>151298.76583333334</v>
      </c>
      <c r="I203" s="19">
        <v>151298.76583333334</v>
      </c>
      <c r="J203" s="19">
        <v>151298.76583333334</v>
      </c>
      <c r="K203" s="19">
        <v>151298.76583333334</v>
      </c>
      <c r="L203" s="19">
        <v>151298.76583333334</v>
      </c>
      <c r="M203" s="19">
        <v>151298.76583333334</v>
      </c>
      <c r="N203" s="19">
        <v>151298.76583333334</v>
      </c>
      <c r="O203" s="19">
        <v>151298.76583333334</v>
      </c>
      <c r="P203" s="19">
        <v>151298.76583333334</v>
      </c>
      <c r="Q203" s="19">
        <v>151298.76583333334</v>
      </c>
      <c r="R203" s="15">
        <f t="shared" si="18"/>
        <v>1815585.1900000002</v>
      </c>
    </row>
    <row r="204" spans="3:18" x14ac:dyDescent="0.2">
      <c r="C204" s="12" t="s">
        <v>219</v>
      </c>
      <c r="D204" s="39">
        <f>D205</f>
        <v>11972563.83</v>
      </c>
      <c r="E204" s="20"/>
      <c r="F204" s="19" t="s">
        <v>55</v>
      </c>
      <c r="G204" s="19" t="s">
        <v>55</v>
      </c>
      <c r="H204" s="19" t="s">
        <v>55</v>
      </c>
      <c r="I204" s="19" t="s">
        <v>55</v>
      </c>
      <c r="J204" s="19" t="s">
        <v>55</v>
      </c>
      <c r="K204" s="19" t="s">
        <v>55</v>
      </c>
      <c r="L204" s="19" t="s">
        <v>55</v>
      </c>
      <c r="M204" s="19" t="s">
        <v>55</v>
      </c>
      <c r="N204" s="19" t="s">
        <v>55</v>
      </c>
      <c r="O204" s="19" t="s">
        <v>55</v>
      </c>
      <c r="P204" s="19" t="s">
        <v>55</v>
      </c>
      <c r="Q204" s="19" t="s">
        <v>55</v>
      </c>
      <c r="R204" s="15"/>
    </row>
    <row r="205" spans="3:18" ht="22.5" x14ac:dyDescent="0.2">
      <c r="C205" s="16" t="s">
        <v>220</v>
      </c>
      <c r="D205" s="38">
        <v>11972563.83</v>
      </c>
      <c r="E205" s="20">
        <v>1526811100</v>
      </c>
      <c r="F205" s="19">
        <v>997713.65249999997</v>
      </c>
      <c r="G205" s="19">
        <v>997713.65249999997</v>
      </c>
      <c r="H205" s="19">
        <v>997713.65249999997</v>
      </c>
      <c r="I205" s="19">
        <v>997713.65249999997</v>
      </c>
      <c r="J205" s="19">
        <v>997713.65249999997</v>
      </c>
      <c r="K205" s="19">
        <v>997713.65249999997</v>
      </c>
      <c r="L205" s="19">
        <v>997713.65249999997</v>
      </c>
      <c r="M205" s="19">
        <v>997713.65249999997</v>
      </c>
      <c r="N205" s="19">
        <v>997713.65249999997</v>
      </c>
      <c r="O205" s="19">
        <v>997713.65249999997</v>
      </c>
      <c r="P205" s="19">
        <v>997713.65249999997</v>
      </c>
      <c r="Q205" s="19">
        <v>997713.65249999997</v>
      </c>
      <c r="R205" s="15">
        <f t="shared" si="18"/>
        <v>11972563.83</v>
      </c>
    </row>
    <row r="206" spans="3:18" ht="33.75" x14ac:dyDescent="0.2">
      <c r="C206" s="12" t="s">
        <v>221</v>
      </c>
      <c r="D206" s="39"/>
      <c r="E206" s="20">
        <v>1526812100</v>
      </c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</row>
    <row r="207" spans="3:18" x14ac:dyDescent="0.2">
      <c r="C207" s="27" t="s">
        <v>222</v>
      </c>
      <c r="D207" s="41">
        <f>D208+D210</f>
        <v>70106695</v>
      </c>
      <c r="E207" s="6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3:18" ht="22.5" x14ac:dyDescent="0.2">
      <c r="C208" s="27" t="s">
        <v>223</v>
      </c>
      <c r="D208" s="41">
        <f>D209</f>
        <v>23985620</v>
      </c>
      <c r="E208" s="6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3:18" ht="22.5" x14ac:dyDescent="0.2">
      <c r="C209" s="16" t="s">
        <v>224</v>
      </c>
      <c r="D209" s="38">
        <v>23985620</v>
      </c>
      <c r="E209" s="20">
        <v>2526821100</v>
      </c>
      <c r="F209" s="19">
        <v>2398562</v>
      </c>
      <c r="G209" s="19">
        <v>2398562</v>
      </c>
      <c r="H209" s="19">
        <v>2398562</v>
      </c>
      <c r="I209" s="19">
        <v>2398562</v>
      </c>
      <c r="J209" s="19">
        <v>2398562</v>
      </c>
      <c r="K209" s="19">
        <v>2398562</v>
      </c>
      <c r="L209" s="19">
        <v>2398562</v>
      </c>
      <c r="M209" s="19">
        <v>2398562</v>
      </c>
      <c r="N209" s="19">
        <v>2398562</v>
      </c>
      <c r="O209" s="19">
        <v>2398562</v>
      </c>
      <c r="P209" s="19">
        <v>0</v>
      </c>
      <c r="Q209" s="19">
        <v>0</v>
      </c>
      <c r="R209" s="15">
        <f>SUM(F209:Q209)</f>
        <v>23985620</v>
      </c>
    </row>
    <row r="210" spans="3:18" ht="33.75" x14ac:dyDescent="0.2">
      <c r="C210" s="12" t="s">
        <v>225</v>
      </c>
      <c r="D210" s="39">
        <f>D211</f>
        <v>46121075</v>
      </c>
      <c r="E210" s="20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</row>
    <row r="211" spans="3:18" ht="22.5" x14ac:dyDescent="0.2">
      <c r="C211" s="16" t="s">
        <v>226</v>
      </c>
      <c r="D211" s="38">
        <v>46121075</v>
      </c>
      <c r="E211" s="20">
        <v>2526822100</v>
      </c>
      <c r="F211" s="19">
        <v>3843422.9166666665</v>
      </c>
      <c r="G211" s="19">
        <v>3843422.9166666665</v>
      </c>
      <c r="H211" s="19">
        <v>3843422.9166666665</v>
      </c>
      <c r="I211" s="19">
        <v>3843422.9166666665</v>
      </c>
      <c r="J211" s="19">
        <v>3843422.9166666665</v>
      </c>
      <c r="K211" s="19">
        <v>3843422.9166666665</v>
      </c>
      <c r="L211" s="19">
        <v>3843422.9166666665</v>
      </c>
      <c r="M211" s="19">
        <v>3843422.9166666665</v>
      </c>
      <c r="N211" s="19">
        <v>3843422.9166666665</v>
      </c>
      <c r="O211" s="19">
        <v>3843422.9166666665</v>
      </c>
      <c r="P211" s="19">
        <v>3843422.9166666665</v>
      </c>
      <c r="Q211" s="19">
        <v>3843422.9166666665</v>
      </c>
      <c r="R211" s="15">
        <f>SUM(F211:Q211)</f>
        <v>46121074.999999993</v>
      </c>
    </row>
    <row r="212" spans="3:18" x14ac:dyDescent="0.2">
      <c r="C212" s="27" t="s">
        <v>227</v>
      </c>
      <c r="D212" s="22">
        <f>D213</f>
        <v>0</v>
      </c>
      <c r="E212" s="6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3:18" x14ac:dyDescent="0.2">
      <c r="C213" s="27" t="s">
        <v>228</v>
      </c>
      <c r="D213" s="22">
        <v>0</v>
      </c>
      <c r="E213" s="6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3:18" ht="22.5" x14ac:dyDescent="0.2">
      <c r="C214" s="37" t="s">
        <v>229</v>
      </c>
      <c r="D214" s="13">
        <f>D215+D217+D219+D221+D223</f>
        <v>2046495.67</v>
      </c>
      <c r="E214" s="17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9"/>
    </row>
    <row r="215" spans="3:18" ht="22.5" x14ac:dyDescent="0.2">
      <c r="C215" s="37" t="s">
        <v>230</v>
      </c>
      <c r="D215" s="13">
        <f>D216</f>
        <v>5034.67</v>
      </c>
      <c r="E215" s="17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9"/>
    </row>
    <row r="216" spans="3:18" ht="22.5" x14ac:dyDescent="0.2">
      <c r="C216" s="16" t="s">
        <v>231</v>
      </c>
      <c r="D216" s="11">
        <v>5034.67</v>
      </c>
      <c r="E216" s="20">
        <v>1526840100</v>
      </c>
      <c r="F216" s="19">
        <v>435.66</v>
      </c>
      <c r="G216" s="19">
        <v>400.99</v>
      </c>
      <c r="H216" s="19">
        <v>373.56</v>
      </c>
      <c r="I216" s="19">
        <v>353.38</v>
      </c>
      <c r="J216" s="19">
        <v>300.99</v>
      </c>
      <c r="K216" s="19">
        <v>243.95</v>
      </c>
      <c r="L216" s="19">
        <v>387.2</v>
      </c>
      <c r="M216" s="19">
        <v>574.54</v>
      </c>
      <c r="N216" s="19">
        <v>465.78</v>
      </c>
      <c r="O216" s="19">
        <v>447.26</v>
      </c>
      <c r="P216" s="19">
        <v>512.82000000000005</v>
      </c>
      <c r="Q216" s="19">
        <v>538.54</v>
      </c>
      <c r="R216" s="15">
        <f t="shared" ref="R216:R220" si="19">SUM(F216:Q216)</f>
        <v>5034.67</v>
      </c>
    </row>
    <row r="217" spans="3:18" x14ac:dyDescent="0.2">
      <c r="C217" s="37" t="s">
        <v>232</v>
      </c>
      <c r="D217" s="13">
        <f>D218</f>
        <v>192978</v>
      </c>
      <c r="E217" s="17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9"/>
    </row>
    <row r="218" spans="3:18" x14ac:dyDescent="0.2">
      <c r="C218" s="16" t="s">
        <v>233</v>
      </c>
      <c r="D218" s="38">
        <v>192978</v>
      </c>
      <c r="E218" s="20">
        <v>1526840100</v>
      </c>
      <c r="F218" s="19">
        <v>16081.51</v>
      </c>
      <c r="G218" s="19">
        <v>6081.51</v>
      </c>
      <c r="H218" s="19">
        <v>36081.51</v>
      </c>
      <c r="I218" s="19">
        <v>6081.51</v>
      </c>
      <c r="J218" s="19">
        <v>6081.51</v>
      </c>
      <c r="K218" s="19">
        <v>36081.51</v>
      </c>
      <c r="L218" s="19">
        <v>15872.76</v>
      </c>
      <c r="M218" s="19">
        <v>17872.759999999998</v>
      </c>
      <c r="N218" s="19">
        <v>11150.76</v>
      </c>
      <c r="O218" s="19">
        <v>12924.49</v>
      </c>
      <c r="P218" s="19">
        <v>12795.41</v>
      </c>
      <c r="Q218" s="19">
        <v>15872.76</v>
      </c>
      <c r="R218" s="15">
        <f t="shared" si="19"/>
        <v>192978</v>
      </c>
    </row>
    <row r="219" spans="3:18" x14ac:dyDescent="0.2">
      <c r="C219" s="37" t="s">
        <v>234</v>
      </c>
      <c r="D219" s="42">
        <f>D220</f>
        <v>1443338</v>
      </c>
      <c r="E219" s="17"/>
      <c r="F219" s="19" t="s">
        <v>55</v>
      </c>
      <c r="G219" s="19" t="s">
        <v>55</v>
      </c>
      <c r="H219" s="19" t="s">
        <v>55</v>
      </c>
      <c r="I219" s="19"/>
      <c r="J219" s="19"/>
      <c r="K219" s="19"/>
      <c r="L219" s="19"/>
      <c r="M219" s="19"/>
      <c r="N219" s="19"/>
      <c r="O219" s="19"/>
      <c r="P219" s="19"/>
      <c r="Q219" s="19" t="s">
        <v>55</v>
      </c>
      <c r="R219" s="19"/>
    </row>
    <row r="220" spans="3:18" x14ac:dyDescent="0.2">
      <c r="C220" s="16" t="s">
        <v>235</v>
      </c>
      <c r="D220" s="38">
        <v>1443338</v>
      </c>
      <c r="E220" s="20">
        <v>1526840100</v>
      </c>
      <c r="F220" s="19">
        <v>103949.48</v>
      </c>
      <c r="G220" s="19">
        <v>134882.99</v>
      </c>
      <c r="H220" s="19">
        <v>97949.58</v>
      </c>
      <c r="I220" s="19">
        <v>198219.55</v>
      </c>
      <c r="J220" s="19">
        <v>108395.67</v>
      </c>
      <c r="K220" s="19">
        <v>99507.59</v>
      </c>
      <c r="L220" s="19">
        <v>317312.03999999998</v>
      </c>
      <c r="M220" s="19">
        <v>124305.49</v>
      </c>
      <c r="N220" s="19">
        <v>841.95</v>
      </c>
      <c r="O220" s="19">
        <v>98167.12</v>
      </c>
      <c r="P220" s="19">
        <v>88647.5</v>
      </c>
      <c r="Q220" s="19">
        <v>71159.039999999994</v>
      </c>
      <c r="R220" s="15">
        <f t="shared" si="19"/>
        <v>1443338</v>
      </c>
    </row>
    <row r="221" spans="3:18" ht="22.5" x14ac:dyDescent="0.2">
      <c r="C221" s="12" t="s">
        <v>236</v>
      </c>
      <c r="D221" s="39">
        <f>D222</f>
        <v>319515</v>
      </c>
      <c r="E221" s="20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</row>
    <row r="222" spans="3:18" ht="22.5" x14ac:dyDescent="0.2">
      <c r="C222" s="16" t="s">
        <v>237</v>
      </c>
      <c r="D222" s="38">
        <v>319515</v>
      </c>
      <c r="E222" s="20">
        <v>1526840100</v>
      </c>
      <c r="F222" s="19">
        <v>70472.800000000003</v>
      </c>
      <c r="G222" s="19">
        <v>17259.61</v>
      </c>
      <c r="H222" s="19">
        <v>34725.910000000003</v>
      </c>
      <c r="I222" s="19">
        <v>67917.78</v>
      </c>
      <c r="J222" s="19">
        <v>14131.59</v>
      </c>
      <c r="K222" s="19">
        <v>15267.5</v>
      </c>
      <c r="L222" s="19">
        <v>21453.43</v>
      </c>
      <c r="M222" s="19">
        <v>25897.5</v>
      </c>
      <c r="N222" s="19">
        <v>6589.87</v>
      </c>
      <c r="O222" s="19">
        <v>12865.17</v>
      </c>
      <c r="P222" s="19">
        <v>16439.87</v>
      </c>
      <c r="Q222" s="19">
        <v>16493.97</v>
      </c>
      <c r="R222" s="15">
        <f>SUM(F222:Q222)</f>
        <v>319515</v>
      </c>
    </row>
    <row r="223" spans="3:18" x14ac:dyDescent="0.2">
      <c r="C223" s="12" t="s">
        <v>238</v>
      </c>
      <c r="D223" s="39">
        <f>D224</f>
        <v>85630</v>
      </c>
      <c r="E223" s="20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5"/>
    </row>
    <row r="224" spans="3:18" x14ac:dyDescent="0.2">
      <c r="C224" s="16" t="s">
        <v>239</v>
      </c>
      <c r="D224" s="38">
        <v>85630</v>
      </c>
      <c r="E224" s="20">
        <v>1526840100</v>
      </c>
      <c r="F224" s="19">
        <v>7135.83</v>
      </c>
      <c r="G224" s="19">
        <v>7135.83</v>
      </c>
      <c r="H224" s="19">
        <v>7135.83</v>
      </c>
      <c r="I224" s="19">
        <v>7135.83</v>
      </c>
      <c r="J224" s="19">
        <v>7135.83</v>
      </c>
      <c r="K224" s="19">
        <v>7135.83</v>
      </c>
      <c r="L224" s="19">
        <v>7135.83</v>
      </c>
      <c r="M224" s="19">
        <v>7135.83</v>
      </c>
      <c r="N224" s="19">
        <v>7135.83</v>
      </c>
      <c r="O224" s="19">
        <v>7135.83</v>
      </c>
      <c r="P224" s="19">
        <v>7135.83</v>
      </c>
      <c r="Q224" s="19">
        <v>7135.87</v>
      </c>
      <c r="R224" s="15">
        <f>SUM(F224:Q224)</f>
        <v>85630</v>
      </c>
    </row>
    <row r="225" spans="3:18" x14ac:dyDescent="0.2">
      <c r="C225" s="37" t="s">
        <v>240</v>
      </c>
      <c r="D225" s="22">
        <v>0</v>
      </c>
      <c r="E225" s="17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9"/>
    </row>
    <row r="226" spans="3:18" ht="22.5" x14ac:dyDescent="0.2">
      <c r="C226" s="27" t="s">
        <v>241</v>
      </c>
      <c r="D226" s="22">
        <f>D227+D256+D257+D258</f>
        <v>12918210</v>
      </c>
      <c r="E226" s="6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</row>
    <row r="227" spans="3:18" x14ac:dyDescent="0.2">
      <c r="C227" s="37" t="s">
        <v>242</v>
      </c>
      <c r="D227" s="22">
        <f>D228+D229+D247</f>
        <v>12918210</v>
      </c>
      <c r="E227" s="6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</row>
    <row r="228" spans="3:18" ht="22.5" x14ac:dyDescent="0.2">
      <c r="C228" s="37" t="s">
        <v>243</v>
      </c>
      <c r="D228" s="22"/>
      <c r="E228" s="6"/>
      <c r="F228" s="15" t="s">
        <v>55</v>
      </c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</row>
    <row r="229" spans="3:18" ht="22.5" x14ac:dyDescent="0.2">
      <c r="C229" s="37" t="s">
        <v>244</v>
      </c>
      <c r="D229" s="22">
        <f>SUM(D230:D246)</f>
        <v>10073210</v>
      </c>
      <c r="E229" s="6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</row>
    <row r="230" spans="3:18" x14ac:dyDescent="0.2">
      <c r="C230" s="43" t="s">
        <v>245</v>
      </c>
      <c r="D230" s="38">
        <v>579473</v>
      </c>
      <c r="E230" s="20">
        <v>1626910100</v>
      </c>
      <c r="F230" s="19">
        <v>48289.41</v>
      </c>
      <c r="G230" s="19">
        <v>48289.41</v>
      </c>
      <c r="H230" s="19">
        <v>48289.41</v>
      </c>
      <c r="I230" s="19">
        <v>48289.41</v>
      </c>
      <c r="J230" s="19">
        <v>48289.41</v>
      </c>
      <c r="K230" s="19">
        <v>48289.41</v>
      </c>
      <c r="L230" s="19">
        <v>48289.41</v>
      </c>
      <c r="M230" s="19">
        <v>48289.41</v>
      </c>
      <c r="N230" s="19">
        <v>48289.41</v>
      </c>
      <c r="O230" s="19">
        <v>48289.41</v>
      </c>
      <c r="P230" s="19">
        <v>48289.41</v>
      </c>
      <c r="Q230" s="19">
        <v>48289.49</v>
      </c>
      <c r="R230" s="15">
        <f>SUM(F230:Q230)</f>
        <v>579473.00000000012</v>
      </c>
    </row>
    <row r="231" spans="3:18" ht="22.5" x14ac:dyDescent="0.2">
      <c r="C231" s="43" t="s">
        <v>246</v>
      </c>
      <c r="D231" s="38">
        <v>293737</v>
      </c>
      <c r="E231" s="20">
        <v>1626910100</v>
      </c>
      <c r="F231" s="19">
        <v>24478.09</v>
      </c>
      <c r="G231" s="19">
        <v>24478.09</v>
      </c>
      <c r="H231" s="19">
        <v>24478.09</v>
      </c>
      <c r="I231" s="19">
        <v>24478.09</v>
      </c>
      <c r="J231" s="19">
        <v>24478.09</v>
      </c>
      <c r="K231" s="19">
        <v>24478.09</v>
      </c>
      <c r="L231" s="19">
        <v>24478.09</v>
      </c>
      <c r="M231" s="19">
        <v>24478.09</v>
      </c>
      <c r="N231" s="19">
        <v>24478.09</v>
      </c>
      <c r="O231" s="19">
        <v>24478.09</v>
      </c>
      <c r="P231" s="19">
        <v>24478.09</v>
      </c>
      <c r="Q231" s="19">
        <v>24478.01</v>
      </c>
      <c r="R231" s="15">
        <f>SUM(F231:Q231)</f>
        <v>293737</v>
      </c>
    </row>
    <row r="232" spans="3:18" ht="22.5" x14ac:dyDescent="0.2">
      <c r="C232" s="43" t="s">
        <v>247</v>
      </c>
      <c r="D232" s="18">
        <v>500000</v>
      </c>
      <c r="E232" s="20">
        <v>1626910100</v>
      </c>
      <c r="F232" s="19">
        <v>0</v>
      </c>
      <c r="G232" s="19">
        <v>0</v>
      </c>
      <c r="H232" s="19">
        <v>0</v>
      </c>
      <c r="I232" s="19">
        <v>500000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0</v>
      </c>
      <c r="P232" s="19">
        <v>0</v>
      </c>
      <c r="Q232" s="19">
        <v>0</v>
      </c>
      <c r="R232" s="15">
        <f>SUM(F232:Q232)</f>
        <v>500000</v>
      </c>
    </row>
    <row r="233" spans="3:18" x14ac:dyDescent="0.2">
      <c r="C233" s="43" t="s">
        <v>248</v>
      </c>
      <c r="D233" s="38">
        <v>500000</v>
      </c>
      <c r="E233" s="20">
        <v>1626910100</v>
      </c>
      <c r="F233" s="19">
        <v>0</v>
      </c>
      <c r="G233" s="19">
        <v>0</v>
      </c>
      <c r="H233" s="19">
        <v>0</v>
      </c>
      <c r="I233" s="19">
        <v>500000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19">
        <v>0</v>
      </c>
      <c r="Q233" s="19">
        <v>0</v>
      </c>
      <c r="R233" s="15">
        <f>SUM(F233:Q233)</f>
        <v>500000</v>
      </c>
    </row>
    <row r="234" spans="3:18" x14ac:dyDescent="0.2">
      <c r="C234" s="43" t="s">
        <v>249</v>
      </c>
      <c r="D234" s="11">
        <v>300000</v>
      </c>
      <c r="E234" s="20">
        <v>1626910100</v>
      </c>
      <c r="F234" s="19">
        <v>0</v>
      </c>
      <c r="G234" s="19">
        <v>0</v>
      </c>
      <c r="H234" s="19">
        <v>0</v>
      </c>
      <c r="I234" s="19">
        <v>0</v>
      </c>
      <c r="J234" s="19">
        <v>0</v>
      </c>
      <c r="K234" s="19">
        <v>0</v>
      </c>
      <c r="L234" s="19">
        <v>300000</v>
      </c>
      <c r="M234" s="19">
        <v>0</v>
      </c>
      <c r="N234" s="19">
        <v>0</v>
      </c>
      <c r="O234" s="19">
        <v>0</v>
      </c>
      <c r="P234" s="19">
        <v>0</v>
      </c>
      <c r="Q234" s="19">
        <v>0</v>
      </c>
      <c r="R234" s="15">
        <f>SUM(F234:Q234)</f>
        <v>300000</v>
      </c>
    </row>
    <row r="235" spans="3:18" x14ac:dyDescent="0.2">
      <c r="C235" s="43" t="s">
        <v>250</v>
      </c>
      <c r="D235" s="11">
        <v>200000</v>
      </c>
      <c r="E235" s="20">
        <v>1626910100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200000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5">
        <f t="shared" ref="R235:R246" si="20">SUM(F235:Q235)</f>
        <v>200000</v>
      </c>
    </row>
    <row r="236" spans="3:18" ht="22.5" x14ac:dyDescent="0.2">
      <c r="C236" s="43" t="s">
        <v>251</v>
      </c>
      <c r="D236" s="18">
        <v>500000</v>
      </c>
      <c r="E236" s="20">
        <v>1626910100</v>
      </c>
      <c r="F236" s="19">
        <v>0</v>
      </c>
      <c r="G236" s="19">
        <v>0</v>
      </c>
      <c r="H236" s="19">
        <v>0</v>
      </c>
      <c r="I236" s="19">
        <v>500000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19">
        <v>0</v>
      </c>
      <c r="Q236" s="19">
        <v>0</v>
      </c>
      <c r="R236" s="15">
        <f>SUM(F236:Q236)</f>
        <v>500000</v>
      </c>
    </row>
    <row r="237" spans="3:18" x14ac:dyDescent="0.2">
      <c r="C237" s="43" t="s">
        <v>252</v>
      </c>
      <c r="D237" s="18">
        <v>500000</v>
      </c>
      <c r="E237" s="20">
        <v>1626910100</v>
      </c>
      <c r="F237" s="19">
        <v>0</v>
      </c>
      <c r="G237" s="19">
        <v>0</v>
      </c>
      <c r="H237" s="19">
        <v>0</v>
      </c>
      <c r="I237" s="19">
        <v>500000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9">
        <v>0</v>
      </c>
      <c r="Q237" s="19">
        <v>0</v>
      </c>
      <c r="R237" s="15">
        <f>SUM(F237:Q237)</f>
        <v>500000</v>
      </c>
    </row>
    <row r="238" spans="3:18" x14ac:dyDescent="0.2">
      <c r="C238" s="43" t="s">
        <v>253</v>
      </c>
      <c r="D238" s="18">
        <v>1650000</v>
      </c>
      <c r="E238" s="20">
        <v>1626910100</v>
      </c>
      <c r="F238" s="19">
        <v>0</v>
      </c>
      <c r="G238" s="19">
        <v>0</v>
      </c>
      <c r="H238" s="19">
        <v>0</v>
      </c>
      <c r="I238" s="19">
        <v>0</v>
      </c>
      <c r="J238" s="19">
        <v>1650000</v>
      </c>
      <c r="K238" s="19">
        <v>0</v>
      </c>
      <c r="L238" s="19">
        <v>0</v>
      </c>
      <c r="M238" s="19">
        <v>0</v>
      </c>
      <c r="N238" s="19">
        <v>0</v>
      </c>
      <c r="O238" s="19">
        <v>0</v>
      </c>
      <c r="P238" s="19">
        <v>0</v>
      </c>
      <c r="Q238" s="19">
        <v>0</v>
      </c>
      <c r="R238" s="15">
        <f>SUM(F238:Q238)</f>
        <v>1650000</v>
      </c>
    </row>
    <row r="239" spans="3:18" x14ac:dyDescent="0.2">
      <c r="C239" s="43" t="s">
        <v>254</v>
      </c>
      <c r="D239" s="18">
        <v>75000</v>
      </c>
      <c r="E239" s="20">
        <v>1626910100</v>
      </c>
      <c r="F239" s="19">
        <v>0</v>
      </c>
      <c r="G239" s="19">
        <v>0</v>
      </c>
      <c r="H239" s="19">
        <v>0</v>
      </c>
      <c r="I239" s="19">
        <v>0</v>
      </c>
      <c r="J239" s="19">
        <v>75000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19">
        <v>0</v>
      </c>
      <c r="Q239" s="19">
        <v>0</v>
      </c>
      <c r="R239" s="15">
        <f>SUM(F239:Q239)</f>
        <v>75000</v>
      </c>
    </row>
    <row r="240" spans="3:18" ht="22.5" x14ac:dyDescent="0.2">
      <c r="C240" s="43" t="s">
        <v>255</v>
      </c>
      <c r="D240" s="18">
        <v>105000</v>
      </c>
      <c r="E240" s="20">
        <v>1626910100</v>
      </c>
      <c r="F240" s="19">
        <v>0</v>
      </c>
      <c r="G240" s="19">
        <v>0</v>
      </c>
      <c r="H240" s="19">
        <v>0</v>
      </c>
      <c r="I240" s="19">
        <v>0</v>
      </c>
      <c r="J240" s="19">
        <v>105000</v>
      </c>
      <c r="K240" s="19">
        <v>0</v>
      </c>
      <c r="L240" s="19">
        <v>0</v>
      </c>
      <c r="M240" s="19">
        <v>0</v>
      </c>
      <c r="N240" s="19">
        <v>0</v>
      </c>
      <c r="O240" s="19">
        <v>0</v>
      </c>
      <c r="P240" s="19">
        <v>0</v>
      </c>
      <c r="Q240" s="19">
        <v>0</v>
      </c>
      <c r="R240" s="15">
        <f>SUM(F240:Q240)</f>
        <v>105000</v>
      </c>
    </row>
    <row r="241" spans="3:18" x14ac:dyDescent="0.2">
      <c r="C241" s="43" t="s">
        <v>256</v>
      </c>
      <c r="D241" s="18">
        <v>1700000</v>
      </c>
      <c r="E241" s="20">
        <v>1626910100</v>
      </c>
      <c r="F241" s="19">
        <v>0</v>
      </c>
      <c r="G241" s="19">
        <v>0</v>
      </c>
      <c r="H241" s="19">
        <v>0</v>
      </c>
      <c r="I241" s="19">
        <v>0</v>
      </c>
      <c r="J241" s="19">
        <v>0</v>
      </c>
      <c r="K241" s="19">
        <v>0</v>
      </c>
      <c r="L241" s="19">
        <v>0</v>
      </c>
      <c r="M241" s="19">
        <v>1700000</v>
      </c>
      <c r="N241" s="19">
        <v>0</v>
      </c>
      <c r="O241" s="19">
        <v>0</v>
      </c>
      <c r="P241" s="19">
        <v>0</v>
      </c>
      <c r="Q241" s="19">
        <v>0</v>
      </c>
      <c r="R241" s="15">
        <f t="shared" ref="R241" si="21">SUM(F241:Q241)</f>
        <v>1700000</v>
      </c>
    </row>
    <row r="242" spans="3:18" x14ac:dyDescent="0.2">
      <c r="C242" s="43" t="s">
        <v>257</v>
      </c>
      <c r="D242" s="18">
        <v>800000</v>
      </c>
      <c r="E242" s="20">
        <v>1626910100</v>
      </c>
      <c r="F242" s="19">
        <v>0</v>
      </c>
      <c r="G242" s="19">
        <v>0</v>
      </c>
      <c r="H242" s="19">
        <v>0</v>
      </c>
      <c r="I242" s="19">
        <v>800000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9">
        <v>0</v>
      </c>
      <c r="Q242" s="19">
        <v>0</v>
      </c>
      <c r="R242" s="15">
        <f t="shared" si="20"/>
        <v>800000</v>
      </c>
    </row>
    <row r="243" spans="3:18" x14ac:dyDescent="0.2">
      <c r="C243" s="43" t="s">
        <v>258</v>
      </c>
      <c r="D243" s="18">
        <v>1500000</v>
      </c>
      <c r="E243" s="20">
        <v>1626910100</v>
      </c>
      <c r="F243" s="19">
        <v>0</v>
      </c>
      <c r="G243" s="19">
        <v>0</v>
      </c>
      <c r="H243" s="19">
        <v>0</v>
      </c>
      <c r="I243" s="19">
        <v>0</v>
      </c>
      <c r="J243" s="19">
        <v>1500000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5">
        <f t="shared" si="20"/>
        <v>1500000</v>
      </c>
    </row>
    <row r="244" spans="3:18" x14ac:dyDescent="0.2">
      <c r="C244" s="43" t="s">
        <v>259</v>
      </c>
      <c r="D244" s="18">
        <v>450000</v>
      </c>
      <c r="E244" s="20">
        <v>1626910100</v>
      </c>
      <c r="F244" s="19">
        <v>0</v>
      </c>
      <c r="G244" s="19">
        <v>0</v>
      </c>
      <c r="H244" s="19">
        <v>0</v>
      </c>
      <c r="I244" s="19">
        <v>0</v>
      </c>
      <c r="J244" s="19">
        <v>450000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9">
        <v>0</v>
      </c>
      <c r="Q244" s="19">
        <v>0</v>
      </c>
      <c r="R244" s="15">
        <f t="shared" si="20"/>
        <v>450000</v>
      </c>
    </row>
    <row r="245" spans="3:18" x14ac:dyDescent="0.2">
      <c r="C245" s="43" t="s">
        <v>260</v>
      </c>
      <c r="D245" s="18">
        <v>320000</v>
      </c>
      <c r="E245" s="20">
        <v>1626910100</v>
      </c>
      <c r="F245" s="19">
        <v>0</v>
      </c>
      <c r="G245" s="19">
        <v>0</v>
      </c>
      <c r="H245" s="19">
        <v>0</v>
      </c>
      <c r="I245" s="19">
        <v>0</v>
      </c>
      <c r="J245" s="19">
        <v>320000</v>
      </c>
      <c r="K245" s="19">
        <v>0</v>
      </c>
      <c r="L245" s="19">
        <v>0</v>
      </c>
      <c r="M245" s="19">
        <v>0</v>
      </c>
      <c r="N245" s="19">
        <v>0</v>
      </c>
      <c r="O245" s="19">
        <v>0</v>
      </c>
      <c r="P245" s="19">
        <v>0</v>
      </c>
      <c r="Q245" s="19">
        <v>0</v>
      </c>
      <c r="R245" s="15">
        <f t="shared" si="20"/>
        <v>320000</v>
      </c>
    </row>
    <row r="246" spans="3:18" x14ac:dyDescent="0.2">
      <c r="C246" s="43" t="s">
        <v>261</v>
      </c>
      <c r="D246" s="18">
        <v>100000</v>
      </c>
      <c r="E246" s="20">
        <v>1626910100</v>
      </c>
      <c r="F246" s="19">
        <v>0</v>
      </c>
      <c r="G246" s="19">
        <v>0</v>
      </c>
      <c r="H246" s="19">
        <v>0</v>
      </c>
      <c r="I246" s="19">
        <v>0</v>
      </c>
      <c r="J246" s="19">
        <v>0</v>
      </c>
      <c r="K246" s="19">
        <v>0</v>
      </c>
      <c r="L246" s="19">
        <v>0</v>
      </c>
      <c r="M246" s="19">
        <v>100000</v>
      </c>
      <c r="N246" s="19">
        <v>0</v>
      </c>
      <c r="O246" s="19">
        <v>0</v>
      </c>
      <c r="P246" s="19">
        <v>0</v>
      </c>
      <c r="Q246" s="19">
        <v>0</v>
      </c>
      <c r="R246" s="15">
        <f t="shared" si="20"/>
        <v>100000</v>
      </c>
    </row>
    <row r="247" spans="3:18" ht="22.5" x14ac:dyDescent="0.2">
      <c r="C247" s="37" t="s">
        <v>262</v>
      </c>
      <c r="D247" s="22">
        <f>SUM(D248:D255)</f>
        <v>2845000</v>
      </c>
      <c r="E247" s="17" t="s">
        <v>55</v>
      </c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>
        <v>0</v>
      </c>
      <c r="Q247" s="19">
        <v>0</v>
      </c>
      <c r="R247" s="15" t="s">
        <v>55</v>
      </c>
    </row>
    <row r="248" spans="3:18" ht="22.5" x14ac:dyDescent="0.2">
      <c r="C248" s="43" t="s">
        <v>263</v>
      </c>
      <c r="D248" s="18">
        <v>250000</v>
      </c>
      <c r="E248" s="17">
        <v>1726913100</v>
      </c>
      <c r="F248" s="19">
        <v>0</v>
      </c>
      <c r="G248" s="19">
        <v>0</v>
      </c>
      <c r="H248" s="19">
        <v>0</v>
      </c>
      <c r="I248" s="19">
        <v>250000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9">
        <v>0</v>
      </c>
      <c r="Q248" s="19">
        <v>0</v>
      </c>
      <c r="R248" s="15">
        <f t="shared" ref="R248:R255" si="22">SUM(F248:Q248)</f>
        <v>250000</v>
      </c>
    </row>
    <row r="249" spans="3:18" ht="33.75" x14ac:dyDescent="0.2">
      <c r="C249" s="43" t="s">
        <v>264</v>
      </c>
      <c r="D249" s="18">
        <v>200000</v>
      </c>
      <c r="E249" s="17">
        <v>1726913100</v>
      </c>
      <c r="F249" s="19">
        <v>0</v>
      </c>
      <c r="G249" s="19">
        <v>0</v>
      </c>
      <c r="H249" s="19">
        <v>0</v>
      </c>
      <c r="I249" s="19">
        <v>200000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9">
        <v>0</v>
      </c>
      <c r="Q249" s="19">
        <v>0</v>
      </c>
      <c r="R249" s="15">
        <f t="shared" si="22"/>
        <v>200000</v>
      </c>
    </row>
    <row r="250" spans="3:18" ht="22.5" x14ac:dyDescent="0.2">
      <c r="C250" s="43" t="s">
        <v>265</v>
      </c>
      <c r="D250" s="18">
        <v>120000</v>
      </c>
      <c r="E250" s="17">
        <v>1726913100</v>
      </c>
      <c r="F250" s="19">
        <v>0</v>
      </c>
      <c r="G250" s="19">
        <v>0</v>
      </c>
      <c r="H250" s="19">
        <v>0</v>
      </c>
      <c r="I250" s="19">
        <v>120000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9">
        <v>0</v>
      </c>
      <c r="Q250" s="19">
        <v>0</v>
      </c>
      <c r="R250" s="15">
        <f t="shared" si="22"/>
        <v>120000</v>
      </c>
    </row>
    <row r="251" spans="3:18" x14ac:dyDescent="0.2">
      <c r="C251" s="43" t="s">
        <v>266</v>
      </c>
      <c r="D251" s="18">
        <v>600000</v>
      </c>
      <c r="E251" s="17">
        <v>1726913100</v>
      </c>
      <c r="F251" s="19">
        <v>0</v>
      </c>
      <c r="G251" s="19">
        <v>0</v>
      </c>
      <c r="H251" s="19">
        <v>0</v>
      </c>
      <c r="I251" s="19">
        <v>600000</v>
      </c>
      <c r="J251" s="19">
        <v>0</v>
      </c>
      <c r="K251" s="19">
        <v>0</v>
      </c>
      <c r="L251" s="19">
        <v>0</v>
      </c>
      <c r="M251" s="19">
        <v>0</v>
      </c>
      <c r="N251" s="19">
        <v>0</v>
      </c>
      <c r="O251" s="19">
        <v>0</v>
      </c>
      <c r="P251" s="19">
        <v>0</v>
      </c>
      <c r="Q251" s="19">
        <v>0</v>
      </c>
      <c r="R251" s="15">
        <f t="shared" si="22"/>
        <v>600000</v>
      </c>
    </row>
    <row r="252" spans="3:18" x14ac:dyDescent="0.2">
      <c r="C252" s="43" t="s">
        <v>267</v>
      </c>
      <c r="D252" s="18">
        <v>1000000</v>
      </c>
      <c r="E252" s="17">
        <v>1726913100</v>
      </c>
      <c r="F252" s="19">
        <v>0</v>
      </c>
      <c r="G252" s="19">
        <v>0</v>
      </c>
      <c r="H252" s="19">
        <v>0</v>
      </c>
      <c r="I252" s="19">
        <v>1000000</v>
      </c>
      <c r="J252" s="19">
        <v>0</v>
      </c>
      <c r="K252" s="19">
        <v>0</v>
      </c>
      <c r="L252" s="19">
        <v>0</v>
      </c>
      <c r="M252" s="19">
        <v>0</v>
      </c>
      <c r="N252" s="19">
        <v>0</v>
      </c>
      <c r="O252" s="19">
        <v>0</v>
      </c>
      <c r="P252" s="19">
        <v>0</v>
      </c>
      <c r="Q252" s="19">
        <v>0</v>
      </c>
      <c r="R252" s="15">
        <f t="shared" si="22"/>
        <v>1000000</v>
      </c>
    </row>
    <row r="253" spans="3:18" x14ac:dyDescent="0.2">
      <c r="C253" s="43" t="s">
        <v>268</v>
      </c>
      <c r="D253" s="18">
        <v>350000</v>
      </c>
      <c r="E253" s="17">
        <v>1726913100</v>
      </c>
      <c r="F253" s="19">
        <v>0</v>
      </c>
      <c r="G253" s="19">
        <v>0</v>
      </c>
      <c r="H253" s="19">
        <v>0</v>
      </c>
      <c r="I253" s="19">
        <v>350000</v>
      </c>
      <c r="J253" s="19">
        <v>0</v>
      </c>
      <c r="K253" s="19">
        <v>0</v>
      </c>
      <c r="L253" s="19">
        <v>0</v>
      </c>
      <c r="M253" s="19">
        <v>0</v>
      </c>
      <c r="N253" s="19">
        <v>0</v>
      </c>
      <c r="O253" s="19">
        <v>0</v>
      </c>
      <c r="P253" s="19">
        <v>0</v>
      </c>
      <c r="Q253" s="19">
        <v>0</v>
      </c>
      <c r="R253" s="15">
        <f t="shared" si="22"/>
        <v>350000</v>
      </c>
    </row>
    <row r="254" spans="3:18" x14ac:dyDescent="0.2">
      <c r="C254" s="43" t="s">
        <v>269</v>
      </c>
      <c r="D254" s="18">
        <v>25000</v>
      </c>
      <c r="E254" s="17">
        <v>1726913100</v>
      </c>
      <c r="F254" s="19">
        <v>0</v>
      </c>
      <c r="G254" s="19">
        <v>0</v>
      </c>
      <c r="H254" s="19">
        <v>0</v>
      </c>
      <c r="I254" s="19">
        <v>25000</v>
      </c>
      <c r="J254" s="19">
        <v>0</v>
      </c>
      <c r="K254" s="19">
        <v>0</v>
      </c>
      <c r="L254" s="19">
        <v>0</v>
      </c>
      <c r="M254" s="19">
        <v>0</v>
      </c>
      <c r="N254" s="19">
        <v>0</v>
      </c>
      <c r="O254" s="19">
        <v>0</v>
      </c>
      <c r="P254" s="19">
        <v>0</v>
      </c>
      <c r="Q254" s="19">
        <v>0</v>
      </c>
      <c r="R254" s="15">
        <f t="shared" si="22"/>
        <v>25000</v>
      </c>
    </row>
    <row r="255" spans="3:18" x14ac:dyDescent="0.2">
      <c r="C255" s="43" t="s">
        <v>270</v>
      </c>
      <c r="D255" s="18">
        <v>300000</v>
      </c>
      <c r="E255" s="17">
        <v>1726913100</v>
      </c>
      <c r="F255" s="19">
        <v>0</v>
      </c>
      <c r="G255" s="19">
        <v>0</v>
      </c>
      <c r="H255" s="19">
        <v>0</v>
      </c>
      <c r="I255" s="19">
        <v>300000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0</v>
      </c>
      <c r="Q255" s="19">
        <v>0</v>
      </c>
      <c r="R255" s="15">
        <f t="shared" si="22"/>
        <v>300000</v>
      </c>
    </row>
    <row r="256" spans="3:18" x14ac:dyDescent="0.2">
      <c r="C256" s="37" t="s">
        <v>271</v>
      </c>
      <c r="D256" s="22">
        <v>0</v>
      </c>
      <c r="E256" s="6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5"/>
    </row>
    <row r="257" spans="3:18" x14ac:dyDescent="0.2">
      <c r="C257" s="37" t="s">
        <v>272</v>
      </c>
      <c r="D257" s="22">
        <v>0</v>
      </c>
      <c r="E257" s="6"/>
      <c r="F257" s="15"/>
      <c r="G257" s="15" t="s">
        <v>55</v>
      </c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</row>
    <row r="258" spans="3:18" ht="33.75" x14ac:dyDescent="0.2">
      <c r="C258" s="37" t="s">
        <v>273</v>
      </c>
      <c r="D258" s="22">
        <v>0</v>
      </c>
      <c r="E258" s="6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</row>
    <row r="259" spans="3:18" x14ac:dyDescent="0.2">
      <c r="C259" s="37" t="s">
        <v>274</v>
      </c>
      <c r="D259" s="22">
        <f>D260+D261+D262+D263</f>
        <v>0</v>
      </c>
      <c r="E259" s="6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</row>
    <row r="260" spans="3:18" x14ac:dyDescent="0.2">
      <c r="C260" s="37" t="s">
        <v>275</v>
      </c>
      <c r="D260" s="22">
        <v>0</v>
      </c>
      <c r="E260" s="6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</row>
    <row r="261" spans="3:18" x14ac:dyDescent="0.2">
      <c r="C261" s="37" t="s">
        <v>276</v>
      </c>
      <c r="D261" s="22">
        <v>0</v>
      </c>
      <c r="E261" s="6"/>
      <c r="F261" s="15"/>
      <c r="G261" s="15"/>
      <c r="H261" s="28"/>
      <c r="I261" s="15"/>
      <c r="J261" s="15"/>
      <c r="K261" s="15"/>
      <c r="L261" s="15"/>
      <c r="M261" s="15"/>
      <c r="N261" s="15"/>
      <c r="O261" s="15"/>
      <c r="P261" s="15"/>
      <c r="Q261" s="15"/>
      <c r="R261" s="28" t="s">
        <v>55</v>
      </c>
    </row>
    <row r="262" spans="3:18" x14ac:dyDescent="0.2">
      <c r="C262" s="37" t="s">
        <v>277</v>
      </c>
      <c r="D262" s="22">
        <v>0</v>
      </c>
      <c r="E262" s="6"/>
      <c r="F262" s="28"/>
      <c r="G262" s="28"/>
      <c r="H262" s="28"/>
      <c r="I262" s="28"/>
      <c r="J262" s="15"/>
      <c r="K262" s="15"/>
      <c r="L262" s="15"/>
      <c r="M262" s="15"/>
      <c r="N262" s="15"/>
      <c r="O262" s="15"/>
      <c r="P262" s="15"/>
      <c r="Q262" s="15"/>
      <c r="R262" s="15"/>
    </row>
    <row r="263" spans="3:18" ht="22.5" x14ac:dyDescent="0.2">
      <c r="C263" s="12" t="s">
        <v>278</v>
      </c>
      <c r="D263" s="22">
        <f>D264</f>
        <v>0</v>
      </c>
      <c r="E263" s="17" t="s">
        <v>55</v>
      </c>
      <c r="F263" s="19" t="s">
        <v>55</v>
      </c>
      <c r="G263" s="19" t="s">
        <v>55</v>
      </c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5"/>
    </row>
    <row r="264" spans="3:18" ht="22.5" x14ac:dyDescent="0.2">
      <c r="C264" s="16" t="s">
        <v>279</v>
      </c>
      <c r="D264" s="31">
        <v>0</v>
      </c>
      <c r="E264" s="17">
        <v>1225031100</v>
      </c>
      <c r="F264" s="19">
        <v>0</v>
      </c>
      <c r="G264" s="19">
        <v>0</v>
      </c>
      <c r="H264" s="19">
        <v>0</v>
      </c>
      <c r="I264" s="19">
        <v>0</v>
      </c>
      <c r="J264" s="19">
        <v>0</v>
      </c>
      <c r="K264" s="19">
        <v>0</v>
      </c>
      <c r="L264" s="19">
        <v>0</v>
      </c>
      <c r="M264" s="19">
        <v>0</v>
      </c>
      <c r="N264" s="19">
        <v>0</v>
      </c>
      <c r="O264" s="19">
        <v>0</v>
      </c>
      <c r="P264" s="19">
        <v>0</v>
      </c>
      <c r="Q264" s="19">
        <v>0</v>
      </c>
      <c r="R264" s="15">
        <f>SUM(F264:Q264)</f>
        <v>0</v>
      </c>
    </row>
    <row r="265" spans="3:18" x14ac:dyDescent="0.2">
      <c r="C265" s="44"/>
      <c r="D265" s="45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</row>
    <row r="266" spans="3:18" x14ac:dyDescent="0.2">
      <c r="C266" s="44"/>
      <c r="D266" s="45">
        <f>D11+D12+D13+D14+D16+D17+D19+D22+D24+D26+D32+D34+D36+D53+D54+D56+D57+D58+D59+D60+D61+D62+D63+D64+D66+D67+D69+D70+D72+D71+D74+D76+D77+D79+D80+D81+D82+D83+D84+D85+D86+D88+D89+D90+D91+D92+D93+D94+D95+D96+D99+D98+D101+D102+D104+D106+D108+D109+D110+D112+D113+D124+D126+D127+D128+D129+D130+D131+D132+D133+D134+D135+D136+D137+D138+D139+D141+D142+D143+D144+D145+D147+D149+D150+D151+D152+D153+D154+D155+D156+D157+D162+D163+D164+D166+D167+D169+D171+D173+D174+D175+D176+D180+D182+D184</f>
        <v>71885746.719999999</v>
      </c>
      <c r="E266" s="46">
        <v>1126100000</v>
      </c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</row>
    <row r="267" spans="3:18" x14ac:dyDescent="0.2">
      <c r="C267" s="44"/>
      <c r="D267" s="45">
        <f>D195+D197+D199+D201+D203+D205</f>
        <v>163797400.00999999</v>
      </c>
      <c r="E267" s="48">
        <v>1526811100</v>
      </c>
      <c r="F267" s="47" t="s">
        <v>280</v>
      </c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</row>
    <row r="268" spans="3:18" x14ac:dyDescent="0.2">
      <c r="C268" s="44"/>
      <c r="D268" s="49">
        <f>D216+D218+D220+D222+D224</f>
        <v>2046495.67</v>
      </c>
      <c r="E268" s="46">
        <v>1526840100</v>
      </c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</row>
    <row r="269" spans="3:18" x14ac:dyDescent="0.2">
      <c r="C269" s="44"/>
      <c r="D269" s="45">
        <f>D230+D231+D232+D233+D234+D235+D242+D243+D244+D245+D246+D236+D237+D238+D239+D240+D241</f>
        <v>10073210</v>
      </c>
      <c r="E269" s="46">
        <v>1626910100</v>
      </c>
      <c r="F269" s="47" t="s">
        <v>280</v>
      </c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</row>
    <row r="270" spans="3:18" x14ac:dyDescent="0.2">
      <c r="C270" s="44"/>
      <c r="D270" s="45">
        <f>D252+D253+D254+D248+D249+D250+D251+D255</f>
        <v>2845000</v>
      </c>
      <c r="E270" s="46">
        <v>1726913100</v>
      </c>
      <c r="F270" s="47" t="s">
        <v>280</v>
      </c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</row>
    <row r="271" spans="3:18" x14ac:dyDescent="0.2">
      <c r="C271" s="44"/>
      <c r="D271" s="45">
        <f>D209</f>
        <v>23985620</v>
      </c>
      <c r="E271" s="48">
        <v>2526821100</v>
      </c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</row>
    <row r="272" spans="3:18" x14ac:dyDescent="0.2">
      <c r="C272" s="44"/>
      <c r="D272" s="45">
        <f>D211</f>
        <v>46121075</v>
      </c>
      <c r="E272" s="48">
        <v>2526822100</v>
      </c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</row>
    <row r="273" spans="4:4" x14ac:dyDescent="0.2">
      <c r="D273" s="3">
        <f>SUM(D266:D272)</f>
        <v>320754547.39999998</v>
      </c>
    </row>
  </sheetData>
  <mergeCells count="1">
    <mergeCell ref="E1:R1"/>
  </mergeCells>
  <pageMargins left="0.75" right="0.75" top="1" bottom="1" header="0.5" footer="0.5"/>
  <pageSetup paperSize="5" scale="61" orientation="landscape" r:id="rId1"/>
  <headerFooter>
    <oddHeader>&amp;CPRONOSTICO DE INGRESOS Y PRESUPUESTO DE EGRESOS PARA EL EJERCICIO FISCAL 2026 DEL MUNICIPIO DE MOROLEON, GTO.</oddHeader>
  </headerFooter>
  <rowBreaks count="1" manualBreakCount="1">
    <brk id="265" min="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</vt:lpstr>
      <vt:lpstr>Ingresos!Área_de_impresión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TESORERIA01</dc:creator>
  <cp:lastModifiedBy>TESORERIA01</cp:lastModifiedBy>
  <dcterms:created xsi:type="dcterms:W3CDTF">2026-02-10T20:00:08Z</dcterms:created>
  <dcterms:modified xsi:type="dcterms:W3CDTF">2026-02-10T20:00:24Z</dcterms:modified>
</cp:coreProperties>
</file>